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840"/>
  </bookViews>
  <sheets>
    <sheet name="Gestão de Risco" sheetId="1" r:id="rId1"/>
    <sheet name="Parametros" sheetId="3" r:id="rId2"/>
    <sheet name="Perfil-Riscos" sheetId="5" r:id="rId3"/>
  </sheets>
  <externalReferences>
    <externalReference r:id="rId4"/>
    <externalReference r:id="rId5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Y5" i="1" l="1"/>
  <c r="BA5" i="1"/>
  <c r="AY6" i="1"/>
  <c r="BA6" i="1"/>
  <c r="AY7" i="1"/>
  <c r="BA7" i="1"/>
  <c r="AR5" i="1"/>
  <c r="AR6" i="1"/>
  <c r="AS6" i="1" s="1"/>
  <c r="AT6" i="1" s="1"/>
  <c r="AR7" i="1"/>
  <c r="AP5" i="1"/>
  <c r="AP6" i="1"/>
  <c r="AP7" i="1"/>
  <c r="BB5" i="1" l="1"/>
  <c r="BC5" i="1" s="1"/>
  <c r="AS5" i="1"/>
  <c r="AT5" i="1" s="1"/>
  <c r="AS7" i="1"/>
  <c r="AT7" i="1" s="1"/>
  <c r="BB6" i="1"/>
  <c r="BC6" i="1" s="1"/>
  <c r="BB7" i="1"/>
  <c r="BC7" i="1" s="1"/>
  <c r="F19" i="5"/>
  <c r="E18" i="5" s="1"/>
  <c r="F18" i="5" s="1"/>
  <c r="E17" i="5" s="1"/>
  <c r="F17" i="5" s="1"/>
  <c r="E16" i="5" s="1"/>
  <c r="F14" i="5"/>
  <c r="I11" i="5"/>
  <c r="H11" i="5"/>
  <c r="G11" i="5"/>
  <c r="F11" i="5"/>
  <c r="E11" i="5"/>
  <c r="I10" i="5"/>
  <c r="H10" i="5"/>
  <c r="G10" i="5"/>
  <c r="F10" i="5"/>
  <c r="E10" i="5"/>
  <c r="I9" i="5"/>
  <c r="H9" i="5"/>
  <c r="G9" i="5"/>
  <c r="F9" i="5"/>
  <c r="E9" i="5"/>
  <c r="I8" i="5"/>
  <c r="U11" i="5" s="1"/>
  <c r="H8" i="5"/>
  <c r="U12" i="5" s="1"/>
  <c r="G8" i="5"/>
  <c r="U13" i="5" s="1"/>
  <c r="F8" i="5"/>
  <c r="E8" i="5"/>
  <c r="I7" i="5"/>
  <c r="H7" i="5"/>
  <c r="G7" i="5"/>
  <c r="F7" i="5"/>
  <c r="E7" i="5"/>
  <c r="BA4" i="1" l="1"/>
  <c r="AY4" i="1"/>
  <c r="AR4" i="1"/>
  <c r="AP4" i="1"/>
  <c r="AS4" i="1" l="1"/>
  <c r="AT4" i="1" s="1"/>
  <c r="BB4" i="1"/>
  <c r="BC4" i="1" s="1"/>
</calcChain>
</file>

<file path=xl/comments1.xml><?xml version="1.0" encoding="utf-8"?>
<comments xmlns="http://schemas.openxmlformats.org/spreadsheetml/2006/main">
  <authors>
    <author>PAULO A. PACHECO</author>
  </authors>
  <commentList>
    <comment ref="H2" authorId="0">
      <text>
        <r>
          <rPr>
            <b/>
            <sz val="9"/>
            <rFont val="Tahoma"/>
            <family val="2"/>
          </rPr>
          <t>PAULO A. PACHECO:</t>
        </r>
        <r>
          <rPr>
            <sz val="9"/>
            <rFont val="Tahoma"/>
            <family val="2"/>
          </rPr>
          <t xml:space="preserve">
Completa falta de um processo reconhecido. A unidade nem mesmo reconheceu que existe uma questão a ser trabalhada.</t>
        </r>
      </text>
    </comment>
    <comment ref="H3" authorId="0">
      <text>
        <r>
          <rPr>
            <b/>
            <sz val="9"/>
            <rFont val="Tahoma"/>
            <family val="2"/>
          </rPr>
          <t>PAULO A. PACHECO:</t>
        </r>
        <r>
          <rPr>
            <sz val="9"/>
            <rFont val="Tahoma"/>
            <family val="2"/>
          </rPr>
          <t xml:space="preserve">
Existem evidências que a unidade reconheceu que existem questões e que precisam ser trabalhadas. No entanto, não existe processo padronizado; ao contrário, existem enfoques Ad Hoc que tendem a ser aplicados individualmente ou caso-a-caso. O enfoque geral de gerenciamento é desorganizado.</t>
        </r>
      </text>
    </comment>
    <comment ref="H4" authorId="0">
      <text>
        <r>
          <rPr>
            <b/>
            <sz val="9"/>
            <rFont val="Tahoma"/>
            <family val="2"/>
          </rPr>
          <t>PAULO A. PACHECO:</t>
        </r>
        <r>
          <rPr>
            <sz val="9"/>
            <rFont val="Tahoma"/>
            <family val="2"/>
          </rPr>
          <t xml:space="preserve">
Os processos evoluíram para um estágio onde procedimentos similares são seguidos por diferentes pessoas fazendo a mesma tarefa. Não existe um treinamento formal ou uma comunicação dos procedimentos padronizados e a responsabilidade é deixado com o indivíduo. Há um alto grau de confiança no conhecimento dos indivíduos e conseqüentemente erros podem ocorrer.</t>
        </r>
      </text>
    </comment>
    <comment ref="H5" authorId="0">
      <text>
        <r>
          <rPr>
            <b/>
            <sz val="9"/>
            <rFont val="Tahoma"/>
            <family val="2"/>
          </rPr>
          <t>PAULO A. PACHECO:</t>
        </r>
        <r>
          <rPr>
            <sz val="9"/>
            <rFont val="Tahoma"/>
            <family val="2"/>
          </rPr>
          <t xml:space="preserve">
Procedimentos foram padronizados, documentados e comunicados através de treinamento. É mandatório que esses processos sejam seguidos; no entanto, possivelmente desvios não serão detectados. Os procedimentos não são sofisticados mas existe a formalização das práticas existentes.</t>
        </r>
      </text>
    </comment>
    <comment ref="H6" authorId="0">
      <text>
        <r>
          <rPr>
            <b/>
            <sz val="9"/>
            <rFont val="Tahoma"/>
            <family val="2"/>
          </rPr>
          <t>PAULO A. PACHECO:</t>
        </r>
        <r>
          <rPr>
            <sz val="9"/>
            <rFont val="Tahoma"/>
            <family val="2"/>
          </rPr>
          <t xml:space="preserve">
A gerencia monitora e mede a aderência aos procedimentos e adota ações onde os processos parecem não estar funcionando muito bem. Os processos estão debaixo de um constante aprimoramento e fornecem boas práticas. Automação e ferramentas são utilizadas de uma maneira limitada ou fragmentada.</t>
        </r>
      </text>
    </comment>
    <comment ref="H7" authorId="0">
      <text>
        <r>
          <rPr>
            <b/>
            <sz val="9"/>
            <rFont val="Tahoma"/>
            <family val="2"/>
          </rPr>
          <t>PAULO A. PACHECO:</t>
        </r>
        <r>
          <rPr>
            <sz val="9"/>
            <rFont val="Tahoma"/>
            <family val="2"/>
          </rPr>
          <t xml:space="preserve">
Os processos foram refinados a um nível de boas práticas, baseado no resultado de um contínuo aprimoramento e modelagem da maturidade como outras organizações. TI é utilizada como um caminho integrado para automatizar o fluxo de trabalho, provendo ferramentas para aprimorar a qualidade e efetividade, tornando a organização rápida em adaptar-se.</t>
        </r>
      </text>
    </comment>
  </commentList>
</comments>
</file>

<file path=xl/comments2.xml><?xml version="1.0" encoding="utf-8"?>
<comments xmlns="http://schemas.openxmlformats.org/spreadsheetml/2006/main">
  <authors>
    <author>PAULO A. PACHECO</author>
    <author>Paulo</author>
  </authors>
  <commentList>
    <comment ref="B1" authorId="0">
      <text>
        <r>
          <rPr>
            <b/>
            <sz val="9"/>
            <rFont val="Tahoma"/>
            <family val="2"/>
          </rPr>
          <t>PAULO A. PACHECO:</t>
        </r>
        <r>
          <rPr>
            <sz val="9"/>
            <rFont val="Tahoma"/>
            <family val="2"/>
          </rPr>
          <t xml:space="preserve">
Art. 32. A autoridade nacional poderá solicitar a agentes do Poder Público a publicação de relatórios de impacto à proteção de dados pessoais e sugerir a adoção de padrões e de boas práticas para os tratamentos de dados pessoais pelo Poder Público.
</t>
        </r>
      </text>
    </comment>
    <comment ref="C5" authorId="1">
      <text>
        <r>
          <rPr>
            <b/>
            <sz val="9"/>
            <rFont val="Arial"/>
            <family val="2"/>
          </rPr>
          <t>Paulo:</t>
        </r>
        <r>
          <rPr>
            <sz val="9"/>
            <rFont val="Arial"/>
            <family val="2"/>
          </rPr>
          <t xml:space="preserve">
Escala de probabilidade (1 a 5):
1_ raro: acontece apenas em situações excepcionais. Não há histórico
conhecido do evento ou não há indícios que sinalizem sua ocorrência.
2_ pouco provável: o histórico conhecido aponta para baixa
frequência de ocorrência no prazo associado ao objetivo.
3_ provável: repete-se com frequência razoável no prazo associado
ao objetivo ou há indícios que possa ocorrer nesse horizonte.
4_ muito provável: repete-se com elevada frequência no prazo associado ao objetivo ou há muitos indícios que ocorrerá nesse horizonte.
5_ praticamente certo: ocorrência quase garantida no prazo associado ao objetivo.
Escalas de impacto (1 a 5):
1_ muito baixo: compromete minimamente o atingimento do objetivo;
para fins práticos, não altera o alcance do objetivo/resultado.
2_ baixo: compromete em alguma medida o alcance do objetivo,
mas não impede o alcance da maior parte do objetivo/resultado.
3_ médio: compromete razoavelmente o alcance do objetivo/resultado.
4_ alto: compromete a maior parte do atingimento do objetivo/resultado.
5_ muito alto: compromete totalmente ou quase totalmente o atingimento do objetivo/resultado.</t>
        </r>
      </text>
    </comment>
  </commentList>
</comments>
</file>

<file path=xl/sharedStrings.xml><?xml version="1.0" encoding="utf-8"?>
<sst xmlns="http://schemas.openxmlformats.org/spreadsheetml/2006/main" count="372" uniqueCount="231">
  <si>
    <t>Carol Gelenske</t>
  </si>
  <si>
    <t>Uunidade</t>
  </si>
  <si>
    <t>Gestor</t>
  </si>
  <si>
    <t>Processo</t>
  </si>
  <si>
    <t>Categoria</t>
  </si>
  <si>
    <t>Gestão do planejamento estratégico</t>
  </si>
  <si>
    <t>SPE</t>
  </si>
  <si>
    <t>GPE</t>
  </si>
  <si>
    <t>EGP</t>
  </si>
  <si>
    <t>Claudio Marcio</t>
  </si>
  <si>
    <t>Gestão dos projetos estratégicos</t>
  </si>
  <si>
    <t>Administrativo</t>
  </si>
  <si>
    <t>Solon Luis de Castro Costa</t>
  </si>
  <si>
    <t>GGO</t>
  </si>
  <si>
    <t>Gestão orçamentária</t>
  </si>
  <si>
    <t>Daniella Myrian</t>
  </si>
  <si>
    <t>Gestão de pessoas</t>
  </si>
  <si>
    <t>Qlick Sense</t>
  </si>
  <si>
    <t>Efisco</t>
  </si>
  <si>
    <t>SEI</t>
  </si>
  <si>
    <t>Sim</t>
  </si>
  <si>
    <t>Exposição</t>
  </si>
  <si>
    <t>Intranet</t>
  </si>
  <si>
    <t>Extranet</t>
  </si>
  <si>
    <t>Internet</t>
  </si>
  <si>
    <t>Aplicação</t>
  </si>
  <si>
    <t>Não</t>
  </si>
  <si>
    <t>Diretoria</t>
  </si>
  <si>
    <t>SCI</t>
  </si>
  <si>
    <t>Superintendência/Gerência</t>
  </si>
  <si>
    <t>Compartilhamento</t>
  </si>
  <si>
    <t>Tipo de dados</t>
  </si>
  <si>
    <t>Método da coleta</t>
  </si>
  <si>
    <t>Carga de dados do efisco</t>
  </si>
  <si>
    <t>Manual pelo usuário</t>
  </si>
  <si>
    <t>Manual</t>
  </si>
  <si>
    <t>Não há monitoramento</t>
  </si>
  <si>
    <t>Não integrado à operação</t>
  </si>
  <si>
    <t>Sem perfis, acesso integral</t>
  </si>
  <si>
    <t>Raro</t>
  </si>
  <si>
    <t>Muito baixo</t>
  </si>
  <si>
    <t>Probabilidade</t>
  </si>
  <si>
    <t>Valor relevancia</t>
  </si>
  <si>
    <t>Impacto</t>
  </si>
  <si>
    <t>Impact #</t>
  </si>
  <si>
    <t>Raw Score</t>
  </si>
  <si>
    <t>Risco Inerente</t>
  </si>
  <si>
    <t>Decisão</t>
  </si>
  <si>
    <t xml:space="preserve">Plano de Ação </t>
  </si>
  <si>
    <t xml:space="preserve">Probabilidade </t>
  </si>
  <si>
    <t>Likelihood #</t>
  </si>
  <si>
    <t xml:space="preserve">Impacto </t>
  </si>
  <si>
    <t>Risco Residual</t>
  </si>
  <si>
    <t>Estado da Ação</t>
  </si>
  <si>
    <t>Data de Entrega</t>
  </si>
  <si>
    <t>Quase certo</t>
  </si>
  <si>
    <t xml:space="preserve">Alto </t>
  </si>
  <si>
    <t>Evitar</t>
  </si>
  <si>
    <t>SEFAZ</t>
  </si>
  <si>
    <t>Comparthamento s/contrato</t>
  </si>
  <si>
    <t>n/a</t>
  </si>
  <si>
    <t>Perda dados via DBA</t>
  </si>
  <si>
    <t>CONTROLES EXISTENTES</t>
  </si>
  <si>
    <t>DADOS DO PROCESSO</t>
  </si>
  <si>
    <t>TRATAMENTO</t>
  </si>
  <si>
    <t>SAD/ATI</t>
  </si>
  <si>
    <t>Controlador/Operador</t>
  </si>
  <si>
    <t>efisco</t>
  </si>
  <si>
    <t>não</t>
  </si>
  <si>
    <t>Sem perfil, acesso integral</t>
  </si>
  <si>
    <t>sim</t>
  </si>
  <si>
    <t>Grau de Sigilo</t>
  </si>
  <si>
    <t>Apetite</t>
  </si>
  <si>
    <t>Maturidade</t>
  </si>
  <si>
    <t>Controle administrativo minino</t>
  </si>
  <si>
    <t>Perímetro Circulação</t>
  </si>
  <si>
    <t>Tratamento</t>
  </si>
  <si>
    <t>Exposição do tratamento</t>
  </si>
  <si>
    <t>Meio de acesso</t>
  </si>
  <si>
    <t>Obtenção dos dados</t>
  </si>
  <si>
    <t>Público</t>
  </si>
  <si>
    <t>Baixo</t>
  </si>
  <si>
    <t>Conveniente</t>
  </si>
  <si>
    <t>Aberto</t>
  </si>
  <si>
    <t>Inexistente </t>
  </si>
  <si>
    <t>1) Atribuir funções a um gerente responsável
2) Definir processo para tratar a causa
3) Definir procedimento e técnicos responsáveis para tratar os eventos</t>
  </si>
  <si>
    <t>Operacional</t>
  </si>
  <si>
    <t>Aceitar</t>
  </si>
  <si>
    <t>Interno, restrito à Gerência</t>
  </si>
  <si>
    <t>Consentimento</t>
  </si>
  <si>
    <t>Moderado</t>
  </si>
  <si>
    <t>Desejável</t>
  </si>
  <si>
    <t>Pouco provável</t>
  </si>
  <si>
    <t>Levantado</t>
  </si>
  <si>
    <t>Inicial, Ad hoc</t>
  </si>
  <si>
    <t>1) Documentar os procedimentos que tratam a casusa
2) Publicar os procedimentos para a equipe
3) Capacitar equipe</t>
  </si>
  <si>
    <t>Operacional e Gerencial</t>
  </si>
  <si>
    <t>Mitigar</t>
  </si>
  <si>
    <t>Interno, várias gerências da diretoria</t>
  </si>
  <si>
    <t>Obrigação Legal</t>
  </si>
  <si>
    <t>LAI, dado pessoal</t>
  </si>
  <si>
    <t>Alto</t>
  </si>
  <si>
    <t>Importante</t>
  </si>
  <si>
    <t>Provável</t>
  </si>
  <si>
    <t>Médio</t>
  </si>
  <si>
    <t>Autorizado</t>
  </si>
  <si>
    <t>Repetível, porém Intuitivo </t>
  </si>
  <si>
    <t>1) Revisar procedimentos com equipe, em face das novas ocorrências 
2) Padronizar e publicar procedimentos
3) Utilizar ferramentas de TIC para tratar ameaças</t>
  </si>
  <si>
    <t>Gerencial</t>
  </si>
  <si>
    <t>Monitorar</t>
  </si>
  <si>
    <t>Interno, toda SEFAZ</t>
  </si>
  <si>
    <t>Políticas Públicas</t>
  </si>
  <si>
    <t>LAI, Restrita</t>
  </si>
  <si>
    <t>Muito alto</t>
  </si>
  <si>
    <t>Essencial</t>
  </si>
  <si>
    <t>Muito provável</t>
  </si>
  <si>
    <t>Em progresso</t>
  </si>
  <si>
    <t>Processo Definido</t>
  </si>
  <si>
    <t xml:space="preserve">1) Instituir indicadores do tratamento das causas
2) Analisar criticamente indicadores, mensalmente
3) Eleger eventos simples para serem tratados por automação 
4) Aplicar biblioteca de boas práticas </t>
  </si>
  <si>
    <t>Estratégico</t>
  </si>
  <si>
    <t>Contribuintes</t>
  </si>
  <si>
    <t>Estudo de órgão de pesquisa</t>
  </si>
  <si>
    <t>LAI, Secreta</t>
  </si>
  <si>
    <t>Critico</t>
  </si>
  <si>
    <t>Fechado</t>
  </si>
  <si>
    <t>Gerenciado e Mensurável</t>
  </si>
  <si>
    <t>1) Automatizar tratamento de eventos mais complexos
2) Iniciar a correlação de eventos com outras ameaças</t>
  </si>
  <si>
    <t>Qualquer cidadão</t>
  </si>
  <si>
    <t>Execução de contrato</t>
  </si>
  <si>
    <t>LAI, Ultra Secreta</t>
  </si>
  <si>
    <t>Otimizado</t>
  </si>
  <si>
    <t>1) Analisar criticamente a correlação de eventos de ameaças</t>
  </si>
  <si>
    <t>processo judicial ou administrativo</t>
  </si>
  <si>
    <t>CTN, Sigilo Fiscal</t>
  </si>
  <si>
    <t>proteção da vida ou da incolumidade física do titular ou de terceiro;</t>
  </si>
  <si>
    <t>LGPD dado sensível, saúde</t>
  </si>
  <si>
    <t xml:space="preserve">LGPD dados sensível, origem racial </t>
  </si>
  <si>
    <t>LGPD, dados sensível, origem étnica</t>
  </si>
  <si>
    <t>LGPD dado sensível, convicção religiosa</t>
  </si>
  <si>
    <t>LGPD dado sensível, opinião política</t>
  </si>
  <si>
    <t>LGPD dado sensível, filiação sindical</t>
  </si>
  <si>
    <t>LGPD dado sensível, filiação religiosa</t>
  </si>
  <si>
    <t>LGPD dado sensível, filosófico ou político</t>
  </si>
  <si>
    <t xml:space="preserve">LGPD dado sensível, referente à saúde </t>
  </si>
  <si>
    <t>LGPD dados sensível, referente à vida sexual</t>
  </si>
  <si>
    <t xml:space="preserve">LGPD dados sensível, genético </t>
  </si>
  <si>
    <t>LGPD dado sensível, biométrico</t>
  </si>
  <si>
    <t>CPP Art. 20, investigação criminal</t>
  </si>
  <si>
    <t>Estabelecimento do Perfil de Riscos</t>
  </si>
  <si>
    <t>Valores válidos para toda SEFAZ</t>
  </si>
  <si>
    <t>Competência da atribuição do perfil de riscos é Secretário da Fazenda</t>
  </si>
  <si>
    <t>PROBABILIDADE</t>
  </si>
  <si>
    <t>Matriz de RIsco</t>
  </si>
  <si>
    <t>Improvavel</t>
  </si>
  <si>
    <t>Possível</t>
  </si>
  <si>
    <t>Praticamente certo</t>
  </si>
  <si>
    <t>AVALIAÇÃO DE RISCOS</t>
  </si>
  <si>
    <t>Aceitar, mas monitorar riscos</t>
  </si>
  <si>
    <t>Mitigar e monitorar riscos</t>
  </si>
  <si>
    <t>Indispensável mitigar e monitorar riscos</t>
  </si>
  <si>
    <t>Indispensável mitigar e monitorar riscos com esforço</t>
  </si>
  <si>
    <t>Indispensável extensivo gerenciamento de risco</t>
  </si>
  <si>
    <t>IMPACTO</t>
  </si>
  <si>
    <t xml:space="preserve">Mitigar com esforço </t>
  </si>
  <si>
    <t>Aceitar Riscos</t>
  </si>
  <si>
    <t xml:space="preserve">Pequeno </t>
  </si>
  <si>
    <t>Mínimo</t>
  </si>
  <si>
    <t>Apetite a riscos</t>
  </si>
  <si>
    <t>Valor inicial</t>
  </si>
  <si>
    <t>Valor final</t>
  </si>
  <si>
    <t xml:space="preserve">Faixa de riscos a aplicar  </t>
  </si>
  <si>
    <t>Risco crítico (4)</t>
  </si>
  <si>
    <t>Nível de risco muito além do apetite a risco. Qualquer risco nesse nível deve ser comunicado
à governança e alta administração e ter uma resposta imediata. Postergação
de medidas só com autorização do dirigente máximo</t>
  </si>
  <si>
    <t>Risco alto (3)</t>
  </si>
  <si>
    <t>Nível de risco além do apetite a risco. Qualquer risco nesse nível dever ser comunicado
a alta administração e ter uma ação tomada em período determinado. Postergação
de medidas só com autorização do dirigente de área.</t>
  </si>
  <si>
    <t>Risco moderado (2)</t>
  </si>
  <si>
    <t>Nível de risco dentro do apetite a risco. Geralmente nenhuma medida especial é necessária,
porém requer atividades de monitoramento específicas e atenção da gerência
na manutenção de respostas e controles para manter o risco nesse nível, ou reduzi-lo
sem custos adicionais.</t>
  </si>
  <si>
    <t>Risco pequeno (1)</t>
  </si>
  <si>
    <t>Nível de risco dentro do apetite a risco, mas é possível que existam oportunidades de maior retorno que podem ser exploradas assumindo-se mais riscos, avaliando a relação custos x benefícios, como diminuir o nível de controles.</t>
  </si>
  <si>
    <t>fONTE: Manual de gestão de riscos do TCU / Tribunal de Contas da União. –
Brasília : TCU, Secretaria de Planejamento, Governança e Gestão
(Seplan), 2018</t>
  </si>
  <si>
    <t>Criticidade</t>
  </si>
  <si>
    <t>Situação</t>
  </si>
  <si>
    <t>Risco inicial</t>
  </si>
  <si>
    <t>1.1 Classifcação de dados</t>
  </si>
  <si>
    <t>1.3 Acesso por perfil</t>
  </si>
  <si>
    <t>1.4 Aviso privacidade</t>
  </si>
  <si>
    <t>1.5 ANS com operador</t>
  </si>
  <si>
    <t>3.1 Intrusão rede externa</t>
  </si>
  <si>
    <t>3.2 Acesso  não autorizado suporte</t>
  </si>
  <si>
    <t>3.3 Acesso não autorizado DBA</t>
  </si>
  <si>
    <t>3.4 Vazamento dados</t>
  </si>
  <si>
    <t>3.5 Alteração irregular DBA</t>
  </si>
  <si>
    <t>1.5) Elaborar ofício para SAD com a análise de risco, orientando a aplicação dos controles pertinentes</t>
  </si>
  <si>
    <t>1.7 Auditável</t>
  </si>
  <si>
    <t>1.8 Auditado</t>
  </si>
  <si>
    <t>1.6 Login</t>
  </si>
  <si>
    <t>Senha forte no AD</t>
  </si>
  <si>
    <t>Mesmo do usuário</t>
  </si>
  <si>
    <t>Responsável</t>
  </si>
  <si>
    <t>STI</t>
  </si>
  <si>
    <t>Elaborar texto para aprovação SCI</t>
  </si>
  <si>
    <t>A levantar</t>
  </si>
  <si>
    <t>4.1 Valor estimado dos dados</t>
  </si>
  <si>
    <t>4.2 Tempo estimado de identificação</t>
  </si>
  <si>
    <t>1.2) Incluir provimento automatizado no planejamento 2021
1.4) Incluir o aviso legal de privacidade até agosto/2021</t>
  </si>
  <si>
    <t>1.2) Incluir provimento automatizado no planejamento 2021
1.4) Incluir o aviso legal de privacidade até agosto/2022</t>
  </si>
  <si>
    <t>1. Controle de de acesso e uso da aplicação - área de negócio (Art.46)</t>
  </si>
  <si>
    <t>2. Controle de acesso e uso dos ativos de sustentação - STI (Art. 46)</t>
  </si>
  <si>
    <t>AVALIAÇÃO DE DANOS POR VAZAMENTO</t>
  </si>
  <si>
    <t>2.3 Login administradores</t>
  </si>
  <si>
    <t>2.4 Ao DBA de produção</t>
  </si>
  <si>
    <t>2.5 Login DBA</t>
  </si>
  <si>
    <t>2.6 Separação dados produção/desenv</t>
  </si>
  <si>
    <t>2.6 Auditado</t>
  </si>
  <si>
    <t>2.7 Auditável (login e uso)</t>
  </si>
  <si>
    <t>4.3 Tempo estimado de recuperação</t>
  </si>
  <si>
    <t>3. Sistema de alarmes para eventos de segurança - STI (Art. 46) (Norma ISO 27.002:2013 Seção 18.2)</t>
  </si>
  <si>
    <t>4. Plano formal de Resposta a Incidentes - área de negócio + STI (Art.48) (Norma ISO 27.002:2013 Seção 17)</t>
  </si>
  <si>
    <t xml:space="preserve">1.2 Provimento/Desprov </t>
  </si>
  <si>
    <t>2.2 Ao sistema operacional</t>
  </si>
  <si>
    <t>2.1 Provimento/Desprov</t>
  </si>
  <si>
    <t>4.4 Espeficação dos procedimentos de resposta (5W1H)</t>
  </si>
  <si>
    <t>LAI, Público</t>
  </si>
  <si>
    <t>LAI, não pessoal</t>
  </si>
  <si>
    <t>Acompanhamento no planejamento de aquisições</t>
  </si>
  <si>
    <t>1.2) Incluir provimento automatizado de acesso na aquisição da STI em 2021
1.4) Incluir o aviso legal de privacidade até agosto/2020
3.4) Inclusão no sistema de alarme e resposta a incidentes até 2022</t>
  </si>
  <si>
    <t>Descrição dos dados</t>
  </si>
  <si>
    <t xml:space="preserve">Devedores IPVA
Devedores ICD
Sócios devedores ICMS
</t>
  </si>
  <si>
    <t>Licenças médicas</t>
  </si>
  <si>
    <t>Dados dos projetos: atividades, cronogramas</t>
  </si>
  <si>
    <t>Dados do orçamento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</si>
</sst>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444444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name val="Tahoma"/>
      <family val="2"/>
    </font>
    <font>
      <sz val="9"/>
      <name val="Tahoma"/>
      <family val="2"/>
    </font>
    <font>
      <sz val="16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2" tint="-0.74996185186315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030A0"/>
        <bgColor indexed="64"/>
      </patternFill>
    </fill>
  </fills>
  <borders count="16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/>
      <top style="thin">
        <color indexed="64"/>
      </top>
      <bottom/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 applyFill="1" applyBorder="1" applyAlignment="1">
      <alignment horizontal="left" vertical="top"/>
    </xf>
    <xf numFmtId="0" fontId="0" fillId="0" borderId="0" xfId="0" applyBorder="1"/>
    <xf numFmtId="0" fontId="1" fillId="0" borderId="0" xfId="0" applyFont="1" applyFill="1" applyBorder="1" applyAlignment="1"/>
    <xf numFmtId="0" fontId="0" fillId="0" borderId="0" xfId="0" applyFill="1" applyBorder="1"/>
    <xf numFmtId="0" fontId="1" fillId="2" borderId="0" xfId="0" applyFont="1" applyFill="1" applyBorder="1" applyAlignment="1">
      <alignment horizontal="left" vertical="top"/>
    </xf>
    <xf numFmtId="0" fontId="2" fillId="3" borderId="0" xfId="0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2" fillId="3" borderId="6" xfId="0" applyFont="1" applyFill="1" applyBorder="1" applyAlignment="1"/>
    <xf numFmtId="0" fontId="2" fillId="3" borderId="0" xfId="0" applyFont="1" applyFill="1" applyBorder="1"/>
    <xf numFmtId="0" fontId="2" fillId="3" borderId="7" xfId="0" applyFont="1" applyFill="1" applyBorder="1"/>
    <xf numFmtId="0" fontId="3" fillId="0" borderId="6" xfId="0" applyFont="1" applyFill="1" applyBorder="1" applyAlignment="1"/>
    <xf numFmtId="0" fontId="3" fillId="0" borderId="7" xfId="0" applyFont="1" applyFill="1" applyBorder="1" applyAlignment="1">
      <alignment horizontal="left" vertical="top"/>
    </xf>
    <xf numFmtId="0" fontId="1" fillId="0" borderId="8" xfId="0" applyFont="1" applyFill="1" applyBorder="1" applyAlignment="1"/>
    <xf numFmtId="0" fontId="3" fillId="0" borderId="9" xfId="0" applyFont="1" applyFill="1" applyBorder="1" applyAlignment="1"/>
    <xf numFmtId="0" fontId="1" fillId="0" borderId="9" xfId="0" applyFont="1" applyFill="1" applyBorder="1" applyAlignment="1"/>
    <xf numFmtId="0" fontId="0" fillId="0" borderId="9" xfId="0" applyBorder="1"/>
    <xf numFmtId="0" fontId="3" fillId="0" borderId="10" xfId="0" applyFont="1" applyFill="1" applyBorder="1" applyAlignment="1">
      <alignment horizontal="left" vertical="top"/>
    </xf>
    <xf numFmtId="0" fontId="2" fillId="3" borderId="6" xfId="0" applyFont="1" applyFill="1" applyBorder="1"/>
    <xf numFmtId="0" fontId="3" fillId="0" borderId="6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left" vertical="top"/>
    </xf>
    <xf numFmtId="0" fontId="3" fillId="4" borderId="7" xfId="0" applyFont="1" applyFill="1" applyBorder="1" applyAlignment="1">
      <alignment horizontal="left" vertical="top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3" borderId="11" xfId="0" applyFill="1" applyBorder="1"/>
    <xf numFmtId="0" fontId="6" fillId="11" borderId="0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horizontal="center" vertical="center" wrapText="1"/>
    </xf>
    <xf numFmtId="0" fontId="9" fillId="13" borderId="0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0" fontId="0" fillId="12" borderId="3" xfId="0" applyFont="1" applyFill="1" applyBorder="1"/>
    <xf numFmtId="0" fontId="7" fillId="12" borderId="4" xfId="0" applyFont="1" applyFill="1" applyBorder="1"/>
    <xf numFmtId="0" fontId="7" fillId="12" borderId="5" xfId="0" applyFont="1" applyFill="1" applyBorder="1"/>
    <xf numFmtId="0" fontId="0" fillId="5" borderId="6" xfId="0" applyFill="1" applyBorder="1"/>
    <xf numFmtId="0" fontId="0" fillId="5" borderId="0" xfId="0" applyFill="1" applyBorder="1"/>
    <xf numFmtId="0" fontId="0" fillId="5" borderId="7" xfId="0" applyFill="1" applyBorder="1"/>
    <xf numFmtId="0" fontId="1" fillId="0" borderId="7" xfId="0" applyFont="1" applyFill="1" applyBorder="1" applyAlignment="1"/>
    <xf numFmtId="0" fontId="0" fillId="0" borderId="6" xfId="0" applyFill="1" applyBorder="1"/>
    <xf numFmtId="0" fontId="0" fillId="0" borderId="8" xfId="0" applyFill="1" applyBorder="1"/>
    <xf numFmtId="0" fontId="1" fillId="0" borderId="10" xfId="0" applyFont="1" applyFill="1" applyBorder="1" applyAlignment="1"/>
    <xf numFmtId="0" fontId="0" fillId="14" borderId="0" xfId="0" applyFill="1"/>
    <xf numFmtId="0" fontId="0" fillId="15" borderId="0" xfId="0" applyFill="1"/>
    <xf numFmtId="0" fontId="0" fillId="0" borderId="0" xfId="0" applyBorder="1" applyAlignment="1"/>
    <xf numFmtId="0" fontId="1" fillId="0" borderId="0" xfId="0" applyFont="1" applyFill="1" applyBorder="1" applyAlignment="1">
      <alignment horizontal="left"/>
    </xf>
    <xf numFmtId="0" fontId="8" fillId="8" borderId="0" xfId="0" applyFont="1" applyFill="1" applyAlignment="1">
      <alignment horizontal="center"/>
    </xf>
    <xf numFmtId="0" fontId="3" fillId="0" borderId="9" xfId="0" applyFont="1" applyFill="1" applyBorder="1" applyAlignment="1">
      <alignment horizontal="left" vertical="top"/>
    </xf>
    <xf numFmtId="0" fontId="7" fillId="0" borderId="0" xfId="0" applyFont="1"/>
    <xf numFmtId="0" fontId="10" fillId="0" borderId="0" xfId="0" applyFont="1"/>
    <xf numFmtId="0" fontId="0" fillId="2" borderId="0" xfId="0" applyFill="1"/>
    <xf numFmtId="0" fontId="0" fillId="0" borderId="0" xfId="0" applyFont="1" applyBorder="1" applyAlignment="1">
      <alignment horizontal="left" vertical="top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top"/>
    </xf>
    <xf numFmtId="0" fontId="1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" fillId="2" borderId="0" xfId="0" applyFont="1" applyFill="1"/>
    <xf numFmtId="0" fontId="0" fillId="0" borderId="0" xfId="0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/>
    <xf numFmtId="0" fontId="13" fillId="0" borderId="0" xfId="0" applyFont="1"/>
    <xf numFmtId="0" fontId="16" fillId="16" borderId="0" xfId="0" applyFont="1" applyFill="1" applyBorder="1" applyAlignment="1">
      <alignment horizontal="left" vertical="center"/>
    </xf>
    <xf numFmtId="0" fontId="17" fillId="16" borderId="0" xfId="0" applyFont="1" applyFill="1" applyBorder="1" applyAlignment="1">
      <alignment horizontal="left" vertical="top"/>
    </xf>
    <xf numFmtId="0" fontId="18" fillId="16" borderId="0" xfId="0" applyFont="1" applyFill="1" applyBorder="1" applyAlignment="1">
      <alignment horizontal="center" vertical="top"/>
    </xf>
    <xf numFmtId="0" fontId="18" fillId="16" borderId="0" xfId="0" applyFont="1" applyFill="1" applyBorder="1" applyAlignment="1">
      <alignment horizontal="left" vertical="top"/>
    </xf>
    <xf numFmtId="0" fontId="18" fillId="16" borderId="0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8" fillId="16" borderId="0" xfId="0" applyFont="1" applyFill="1" applyBorder="1" applyAlignment="1">
      <alignment horizontal="center" vertical="center"/>
    </xf>
    <xf numFmtId="0" fontId="0" fillId="0" borderId="0" xfId="0" applyAlignment="1"/>
    <xf numFmtId="0" fontId="7" fillId="17" borderId="0" xfId="0" applyFont="1" applyFill="1" applyAlignment="1"/>
    <xf numFmtId="0" fontId="0" fillId="17" borderId="0" xfId="0" applyFill="1" applyAlignment="1"/>
    <xf numFmtId="0" fontId="0" fillId="17" borderId="0" xfId="0" applyFont="1" applyFill="1" applyBorder="1" applyAlignment="1">
      <alignment horizontal="left" vertical="center" wrapText="1"/>
    </xf>
    <xf numFmtId="0" fontId="0" fillId="17" borderId="0" xfId="0" applyFont="1" applyFill="1" applyBorder="1" applyAlignment="1">
      <alignment horizontal="left" vertical="top"/>
    </xf>
    <xf numFmtId="0" fontId="0" fillId="0" borderId="0" xfId="0" applyFont="1" applyBorder="1" applyAlignment="1">
      <alignment horizontal="left" vertical="center"/>
    </xf>
    <xf numFmtId="0" fontId="0" fillId="17" borderId="0" xfId="0" applyFill="1"/>
    <xf numFmtId="0" fontId="0" fillId="4" borderId="0" xfId="0" applyFill="1" applyAlignment="1">
      <alignment wrapText="1"/>
    </xf>
    <xf numFmtId="0" fontId="10" fillId="18" borderId="0" xfId="0" applyFont="1" applyFill="1" applyAlignment="1">
      <alignment vertical="top" wrapText="1"/>
    </xf>
    <xf numFmtId="0" fontId="11" fillId="19" borderId="0" xfId="0" applyFont="1" applyFill="1" applyAlignment="1">
      <alignment wrapText="1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18" borderId="0" xfId="0" applyFill="1" applyAlignment="1">
      <alignment horizontal="center" vertical="center"/>
    </xf>
    <xf numFmtId="0" fontId="11" fillId="19" borderId="0" xfId="0" applyFont="1" applyFill="1" applyAlignment="1">
      <alignment horizontal="center" vertical="center"/>
    </xf>
    <xf numFmtId="0" fontId="0" fillId="4" borderId="0" xfId="0" applyFill="1"/>
    <xf numFmtId="0" fontId="0" fillId="18" borderId="0" xfId="0" applyFill="1"/>
    <xf numFmtId="0" fontId="0" fillId="19" borderId="0" xfId="0" applyFill="1"/>
    <xf numFmtId="0" fontId="0" fillId="19" borderId="0" xfId="0" applyFill="1" applyAlignment="1">
      <alignment wrapText="1"/>
    </xf>
    <xf numFmtId="0" fontId="0" fillId="20" borderId="0" xfId="0" applyFill="1" applyAlignment="1">
      <alignment wrapText="1"/>
    </xf>
    <xf numFmtId="0" fontId="0" fillId="20" borderId="0" xfId="0" applyFill="1" applyAlignment="1">
      <alignment horizontal="center" vertical="center"/>
    </xf>
    <xf numFmtId="0" fontId="10" fillId="18" borderId="0" xfId="0" applyFont="1" applyFill="1" applyAlignment="1">
      <alignment wrapText="1"/>
    </xf>
    <xf numFmtId="0" fontId="0" fillId="20" borderId="0" xfId="0" applyFill="1"/>
    <xf numFmtId="0" fontId="7" fillId="17" borderId="0" xfId="0" applyFont="1" applyFill="1" applyAlignment="1">
      <alignment horizontal="center" vertical="center" wrapText="1"/>
    </xf>
    <xf numFmtId="0" fontId="0" fillId="19" borderId="0" xfId="0" applyFill="1" applyAlignment="1"/>
    <xf numFmtId="0" fontId="10" fillId="2" borderId="0" xfId="0" applyFont="1" applyFill="1" applyAlignment="1">
      <alignment vertical="top" wrapText="1"/>
    </xf>
    <xf numFmtId="0" fontId="0" fillId="20" borderId="0" xfId="0" applyFont="1" applyFill="1"/>
    <xf numFmtId="0" fontId="10" fillId="0" borderId="0" xfId="0" applyFont="1" applyAlignment="1">
      <alignment vertical="top" wrapText="1"/>
    </xf>
    <xf numFmtId="0" fontId="11" fillId="22" borderId="0" xfId="0" applyFont="1" applyFill="1"/>
    <xf numFmtId="0" fontId="0" fillId="2" borderId="0" xfId="0" applyFont="1" applyFill="1"/>
    <xf numFmtId="0" fontId="3" fillId="0" borderId="8" xfId="0" applyFont="1" applyFill="1" applyBorder="1" applyAlignment="1">
      <alignment horizontal="left" vertical="top"/>
    </xf>
    <xf numFmtId="0" fontId="3" fillId="4" borderId="3" xfId="0" applyFont="1" applyFill="1" applyBorder="1" applyAlignment="1">
      <alignment horizontal="left" vertical="top"/>
    </xf>
    <xf numFmtId="0" fontId="3" fillId="4" borderId="6" xfId="0" applyFont="1" applyFill="1" applyBorder="1" applyAlignment="1">
      <alignment horizontal="left" vertical="top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5" xfId="0" applyBorder="1"/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9" xfId="0" applyFill="1" applyBorder="1" applyAlignment="1" applyProtection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left" vertical="center" wrapText="1"/>
    </xf>
    <xf numFmtId="0" fontId="2" fillId="21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1" fillId="21" borderId="0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/>
    </xf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8" fillId="7" borderId="0" xfId="0" applyFont="1" applyFill="1" applyAlignment="1">
      <alignment horizontal="center"/>
    </xf>
    <xf numFmtId="0" fontId="8" fillId="8" borderId="0" xfId="0" applyFont="1" applyFill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8" fillId="9" borderId="0" xfId="0" applyFont="1" applyFill="1" applyAlignment="1">
      <alignment horizontal="center"/>
    </xf>
    <xf numFmtId="0" fontId="8" fillId="1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" fillId="17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textRotation="90"/>
    </xf>
    <xf numFmtId="0" fontId="4" fillId="0" borderId="13" xfId="0" applyFont="1" applyFill="1" applyBorder="1" applyAlignment="1">
      <alignment horizontal="left" vertical="center" wrapText="1"/>
    </xf>
    <xf numFmtId="15" fontId="4" fillId="0" borderId="5" xfId="0" applyNumberFormat="1" applyFont="1" applyFill="1" applyBorder="1" applyAlignment="1">
      <alignment horizontal="center" vertical="center" wrapText="1"/>
    </xf>
    <xf numFmtId="15" fontId="4" fillId="0" borderId="7" xfId="0" applyNumberFormat="1" applyFont="1" applyFill="1" applyBorder="1" applyAlignment="1">
      <alignment horizontal="center" vertical="center" wrapText="1"/>
    </xf>
    <xf numFmtId="15" fontId="4" fillId="0" borderId="1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isc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ntrevistas%20SPE/Entrevista%20-%20SPE-GP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 IDENTIFICAÇÃO "/>
      <sheetName val="2.1. GESTÃO DE RISCOS"/>
      <sheetName val="Perfil-Riscos"/>
      <sheetName val="Parametros"/>
      <sheetName val="Versionamento"/>
      <sheetName val="Glossario"/>
      <sheetName val="Responsabilidades"/>
      <sheetName val="Boas Práticas - ISO27002"/>
      <sheetName val="Anáise Riscos"/>
    </sheetNames>
    <sheetDataSet>
      <sheetData sheetId="0"/>
      <sheetData sheetId="1"/>
      <sheetData sheetId="2"/>
      <sheetData sheetId="3">
        <row r="2">
          <cell r="E2" t="str">
            <v>Raro</v>
          </cell>
          <cell r="F2" t="str">
            <v>Muito baixo</v>
          </cell>
        </row>
        <row r="3">
          <cell r="E3" t="str">
            <v>Pouco provável</v>
          </cell>
          <cell r="F3" t="str">
            <v>Baixo</v>
          </cell>
        </row>
        <row r="4">
          <cell r="E4" t="str">
            <v>Provável</v>
          </cell>
          <cell r="F4" t="str">
            <v>Médio</v>
          </cell>
        </row>
        <row r="5">
          <cell r="E5" t="str">
            <v>Muito provável</v>
          </cell>
          <cell r="F5" t="str">
            <v xml:space="preserve">Alto </v>
          </cell>
        </row>
        <row r="6">
          <cell r="E6" t="str">
            <v>Quase certo</v>
          </cell>
          <cell r="F6" t="str">
            <v>Muito alto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 IDENTIFICAÇÃO "/>
      <sheetName val="2.1. GESTÃO DE RISCOS"/>
      <sheetName val="Perfil-Riscos"/>
      <sheetName val="Parametros"/>
      <sheetName val="Versionamento"/>
      <sheetName val="Glossario"/>
      <sheetName val="Responsabilidades"/>
      <sheetName val="Boas Práticas - ISO27002"/>
    </sheetNames>
    <sheetDataSet>
      <sheetData sheetId="0"/>
      <sheetData sheetId="1"/>
      <sheetData sheetId="2"/>
      <sheetData sheetId="3">
        <row r="2">
          <cell r="B2" t="str">
            <v>Baixo</v>
          </cell>
        </row>
        <row r="3">
          <cell r="B3" t="str">
            <v>Moderado</v>
          </cell>
        </row>
        <row r="4">
          <cell r="B4" t="str">
            <v>Alto</v>
          </cell>
        </row>
        <row r="5">
          <cell r="B5" t="str">
            <v>Muito Alto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7"/>
  <sheetViews>
    <sheetView tabSelected="1" workbookViewId="0">
      <selection activeCell="E10" sqref="E10"/>
    </sheetView>
  </sheetViews>
  <sheetFormatPr defaultRowHeight="15" x14ac:dyDescent="0.25"/>
  <cols>
    <col min="2" max="2" width="16.85546875" bestFit="1" customWidth="1"/>
    <col min="3" max="3" width="12" customWidth="1"/>
    <col min="4" max="4" width="24.28515625" hidden="1" customWidth="1"/>
    <col min="5" max="5" width="35.7109375" customWidth="1"/>
    <col min="6" max="8" width="26.140625" hidden="1" customWidth="1"/>
    <col min="9" max="9" width="36" bestFit="1" customWidth="1"/>
    <col min="10" max="11" width="29.42578125" hidden="1" customWidth="1"/>
    <col min="12" max="13" width="29.42578125" customWidth="1"/>
    <col min="14" max="14" width="29.42578125" hidden="1" customWidth="1"/>
    <col min="15" max="16" width="23.42578125" hidden="1" customWidth="1"/>
    <col min="17" max="17" width="19.140625" hidden="1" customWidth="1"/>
    <col min="18" max="18" width="19.85546875" hidden="1" customWidth="1"/>
    <col min="19" max="20" width="20.7109375" hidden="1" customWidth="1"/>
    <col min="21" max="21" width="12.5703125" hidden="1" customWidth="1"/>
    <col min="22" max="22" width="12.140625" hidden="1" customWidth="1"/>
    <col min="23" max="25" width="27.140625" hidden="1" customWidth="1"/>
    <col min="26" max="27" width="27.85546875" hidden="1" customWidth="1"/>
    <col min="28" max="28" width="35.5703125" hidden="1" customWidth="1"/>
    <col min="29" max="29" width="24.42578125" hidden="1" customWidth="1"/>
    <col min="30" max="30" width="12.140625" hidden="1" customWidth="1"/>
    <col min="31" max="31" width="26.5703125" hidden="1" customWidth="1"/>
    <col min="32" max="32" width="32.140625" hidden="1" customWidth="1"/>
    <col min="33" max="33" width="28.42578125" hidden="1" customWidth="1"/>
    <col min="34" max="35" width="22" hidden="1" customWidth="1"/>
    <col min="36" max="36" width="25" hidden="1" customWidth="1"/>
    <col min="37" max="37" width="27.28515625" hidden="1" customWidth="1"/>
    <col min="38" max="39" width="34.28515625" hidden="1" customWidth="1"/>
    <col min="40" max="40" width="33.5703125" hidden="1" customWidth="1"/>
    <col min="41" max="41" width="22.42578125" customWidth="1"/>
    <col min="42" max="42" width="16" hidden="1" customWidth="1"/>
    <col min="44" max="44" width="11.85546875" hidden="1" customWidth="1"/>
    <col min="45" max="45" width="13.85546875" hidden="1" customWidth="1"/>
    <col min="46" max="46" width="16.28515625" customWidth="1"/>
    <col min="47" max="47" width="14.85546875" customWidth="1"/>
    <col min="48" max="48" width="50.7109375" customWidth="1"/>
    <col min="49" max="49" width="17.5703125" customWidth="1"/>
    <col min="50" max="50" width="18.42578125" customWidth="1"/>
    <col min="51" max="51" width="5.5703125" hidden="1" customWidth="1"/>
    <col min="52" max="52" width="13.5703125" customWidth="1"/>
    <col min="53" max="53" width="9.140625" hidden="1" customWidth="1"/>
    <col min="54" max="54" width="5" hidden="1" customWidth="1"/>
    <col min="56" max="56" width="31" bestFit="1" customWidth="1"/>
    <col min="57" max="57" width="21.140625" customWidth="1"/>
  </cols>
  <sheetData>
    <row r="1" spans="1:57" ht="18.75" x14ac:dyDescent="0.3">
      <c r="A1" s="137" t="s">
        <v>63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8" t="s">
        <v>62</v>
      </c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56"/>
      <c r="AM1" s="56"/>
      <c r="AN1" s="56"/>
      <c r="AO1" s="142" t="s">
        <v>208</v>
      </c>
      <c r="AP1" s="142"/>
      <c r="AQ1" s="142"/>
      <c r="AR1" s="142"/>
      <c r="AS1" s="142"/>
      <c r="AT1" s="142"/>
      <c r="AU1" s="142"/>
      <c r="AV1" s="142"/>
      <c r="AW1" s="142"/>
      <c r="AX1" s="143" t="s">
        <v>64</v>
      </c>
      <c r="AY1" s="143"/>
      <c r="AZ1" s="143"/>
      <c r="BA1" s="143"/>
      <c r="BB1" s="143"/>
      <c r="BC1" s="143"/>
      <c r="BD1" s="143"/>
      <c r="BE1" s="143"/>
    </row>
    <row r="2" spans="1:57" ht="38.25" x14ac:dyDescent="0.25">
      <c r="A2" s="42" t="s">
        <v>27</v>
      </c>
      <c r="B2" s="43" t="s">
        <v>29</v>
      </c>
      <c r="C2" s="43" t="s">
        <v>1</v>
      </c>
      <c r="D2" s="43" t="s">
        <v>2</v>
      </c>
      <c r="E2" s="43" t="s">
        <v>3</v>
      </c>
      <c r="F2" s="43" t="s">
        <v>4</v>
      </c>
      <c r="G2" s="43" t="s">
        <v>25</v>
      </c>
      <c r="H2" s="43" t="s">
        <v>66</v>
      </c>
      <c r="I2" s="43" t="s">
        <v>31</v>
      </c>
      <c r="J2" s="43" t="s">
        <v>32</v>
      </c>
      <c r="K2" s="43" t="s">
        <v>30</v>
      </c>
      <c r="L2" s="43" t="s">
        <v>226</v>
      </c>
      <c r="M2" s="43" t="s">
        <v>21</v>
      </c>
      <c r="N2" s="44" t="s">
        <v>59</v>
      </c>
      <c r="O2" s="139" t="s">
        <v>206</v>
      </c>
      <c r="P2" s="140"/>
      <c r="Q2" s="140"/>
      <c r="R2" s="140"/>
      <c r="S2" s="140"/>
      <c r="T2" s="140"/>
      <c r="U2" s="140"/>
      <c r="V2" s="141"/>
      <c r="W2" s="139" t="s">
        <v>207</v>
      </c>
      <c r="X2" s="140"/>
      <c r="Y2" s="140"/>
      <c r="Z2" s="140"/>
      <c r="AA2" s="140"/>
      <c r="AB2" s="140"/>
      <c r="AC2" s="140"/>
      <c r="AD2" s="141"/>
      <c r="AE2" s="139" t="s">
        <v>216</v>
      </c>
      <c r="AF2" s="140"/>
      <c r="AG2" s="140"/>
      <c r="AH2" s="140"/>
      <c r="AI2" s="140"/>
      <c r="AJ2" s="141"/>
      <c r="AK2" s="139" t="s">
        <v>217</v>
      </c>
      <c r="AL2" s="140"/>
      <c r="AM2" s="140"/>
      <c r="AN2" s="141"/>
      <c r="AO2" s="36" t="s">
        <v>41</v>
      </c>
      <c r="AP2" s="36" t="s">
        <v>42</v>
      </c>
      <c r="AQ2" s="36" t="s">
        <v>43</v>
      </c>
      <c r="AR2" s="36" t="s">
        <v>44</v>
      </c>
      <c r="AS2" s="36" t="s">
        <v>45</v>
      </c>
      <c r="AT2" s="37" t="s">
        <v>46</v>
      </c>
      <c r="AU2" s="38" t="s">
        <v>47</v>
      </c>
      <c r="AV2" s="36" t="s">
        <v>48</v>
      </c>
      <c r="AW2" s="36" t="s">
        <v>198</v>
      </c>
      <c r="AX2" s="39" t="s">
        <v>49</v>
      </c>
      <c r="AY2" s="40" t="s">
        <v>50</v>
      </c>
      <c r="AZ2" s="40" t="s">
        <v>51</v>
      </c>
      <c r="BA2" s="40" t="s">
        <v>44</v>
      </c>
      <c r="BB2" s="40" t="s">
        <v>45</v>
      </c>
      <c r="BC2" s="41" t="s">
        <v>52</v>
      </c>
      <c r="BD2" s="39" t="s">
        <v>53</v>
      </c>
      <c r="BE2" s="41" t="s">
        <v>54</v>
      </c>
    </row>
    <row r="3" spans="1:57" x14ac:dyDescent="0.25">
      <c r="A3" s="45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7"/>
      <c r="O3" s="16" t="s">
        <v>183</v>
      </c>
      <c r="P3" s="17" t="s">
        <v>218</v>
      </c>
      <c r="Q3" s="6" t="s">
        <v>184</v>
      </c>
      <c r="R3" s="6" t="s">
        <v>185</v>
      </c>
      <c r="S3" s="6" t="s">
        <v>186</v>
      </c>
      <c r="T3" s="6" t="s">
        <v>195</v>
      </c>
      <c r="U3" s="17" t="s">
        <v>193</v>
      </c>
      <c r="V3" s="18" t="s">
        <v>194</v>
      </c>
      <c r="W3" s="26" t="s">
        <v>220</v>
      </c>
      <c r="X3" s="17" t="s">
        <v>219</v>
      </c>
      <c r="Y3" s="17" t="s">
        <v>209</v>
      </c>
      <c r="Z3" s="17" t="s">
        <v>210</v>
      </c>
      <c r="AA3" s="17" t="s">
        <v>211</v>
      </c>
      <c r="AB3" s="17" t="s">
        <v>212</v>
      </c>
      <c r="AC3" s="17" t="s">
        <v>214</v>
      </c>
      <c r="AD3" s="18" t="s">
        <v>213</v>
      </c>
      <c r="AE3" s="26" t="s">
        <v>187</v>
      </c>
      <c r="AF3" s="17" t="s">
        <v>188</v>
      </c>
      <c r="AG3" s="17" t="s">
        <v>189</v>
      </c>
      <c r="AH3" s="17" t="s">
        <v>190</v>
      </c>
      <c r="AI3" s="17" t="s">
        <v>61</v>
      </c>
      <c r="AJ3" s="18" t="s">
        <v>191</v>
      </c>
      <c r="AK3" s="35" t="s">
        <v>202</v>
      </c>
      <c r="AL3" s="134" t="s">
        <v>203</v>
      </c>
      <c r="AM3" s="135" t="s">
        <v>215</v>
      </c>
      <c r="AN3" s="136" t="s">
        <v>221</v>
      </c>
      <c r="AO3" s="52"/>
      <c r="AP3" s="52"/>
      <c r="AQ3" s="52"/>
      <c r="AR3" s="52"/>
      <c r="AS3" s="52"/>
      <c r="AT3" s="52"/>
      <c r="AU3" s="52"/>
      <c r="AV3" s="52"/>
      <c r="AW3" s="52"/>
      <c r="AX3" s="53"/>
      <c r="AY3" s="53"/>
      <c r="AZ3" s="53"/>
      <c r="BA3" s="53"/>
      <c r="BB3" s="53"/>
      <c r="BC3" s="53"/>
      <c r="BD3" s="53"/>
      <c r="BE3" s="53"/>
    </row>
    <row r="4" spans="1:57" ht="90" x14ac:dyDescent="0.25">
      <c r="A4" s="32" t="s">
        <v>28</v>
      </c>
      <c r="B4" s="54" t="s">
        <v>6</v>
      </c>
      <c r="C4" s="55" t="s">
        <v>7</v>
      </c>
      <c r="D4" s="55" t="s">
        <v>0</v>
      </c>
      <c r="E4" s="55" t="s">
        <v>5</v>
      </c>
      <c r="F4" s="55" t="s">
        <v>11</v>
      </c>
      <c r="G4" s="55" t="s">
        <v>17</v>
      </c>
      <c r="H4" s="55" t="s">
        <v>58</v>
      </c>
      <c r="I4" s="3" t="s">
        <v>133</v>
      </c>
      <c r="J4" s="3" t="s">
        <v>33</v>
      </c>
      <c r="K4" s="3" t="s">
        <v>26</v>
      </c>
      <c r="L4" s="151" t="s">
        <v>227</v>
      </c>
      <c r="M4" s="3" t="s">
        <v>22</v>
      </c>
      <c r="N4" s="48" t="s">
        <v>60</v>
      </c>
      <c r="O4" s="19" t="s">
        <v>26</v>
      </c>
      <c r="P4" s="7" t="s">
        <v>35</v>
      </c>
      <c r="Q4" s="3" t="s">
        <v>20</v>
      </c>
      <c r="R4" s="7" t="s">
        <v>60</v>
      </c>
      <c r="S4" s="3" t="s">
        <v>60</v>
      </c>
      <c r="T4" s="3" t="s">
        <v>196</v>
      </c>
      <c r="U4" s="1" t="s">
        <v>20</v>
      </c>
      <c r="V4" s="8" t="s">
        <v>26</v>
      </c>
      <c r="W4" s="27" t="s">
        <v>35</v>
      </c>
      <c r="X4" s="8" t="s">
        <v>38</v>
      </c>
      <c r="Y4" s="1" t="s">
        <v>197</v>
      </c>
      <c r="Z4" s="8" t="s">
        <v>69</v>
      </c>
      <c r="AA4" s="1" t="s">
        <v>197</v>
      </c>
      <c r="AB4" s="1" t="s">
        <v>70</v>
      </c>
      <c r="AC4" s="1" t="s">
        <v>20</v>
      </c>
      <c r="AD4" s="20" t="s">
        <v>26</v>
      </c>
      <c r="AE4" s="28" t="s">
        <v>37</v>
      </c>
      <c r="AF4" s="1" t="s">
        <v>37</v>
      </c>
      <c r="AG4" s="1" t="s">
        <v>37</v>
      </c>
      <c r="AH4" s="9" t="s">
        <v>36</v>
      </c>
      <c r="AI4" s="9" t="s">
        <v>36</v>
      </c>
      <c r="AJ4" s="9" t="s">
        <v>36</v>
      </c>
      <c r="AK4" s="110" t="s">
        <v>201</v>
      </c>
      <c r="AL4" s="9" t="s">
        <v>201</v>
      </c>
      <c r="AM4" s="9" t="s">
        <v>201</v>
      </c>
      <c r="AN4" s="31" t="s">
        <v>201</v>
      </c>
      <c r="AO4" s="113" t="s">
        <v>92</v>
      </c>
      <c r="AP4" s="113">
        <f>IF(ISBLANK(AO4),"",MATCH(AO4,[1]Parametros!$E$2:$E$6,0))</f>
        <v>2</v>
      </c>
      <c r="AQ4" s="114" t="s">
        <v>113</v>
      </c>
      <c r="AR4" s="115">
        <f>IF(ISBLANK(AQ4),"",MATCH(AQ4,[1]Parametros!$F$2:$F$6,0))</f>
        <v>5</v>
      </c>
      <c r="AS4" s="113">
        <f t="shared" ref="AS4" si="0">IF(ISBLANK(AR4),"",PRODUCT(AR4,AP4))</f>
        <v>10</v>
      </c>
      <c r="AT4" s="116">
        <f>IF(EXACT(AS4,""),"",IF(AND(AS4&gt;='Perfil-Riscos'!$E$19,AS4&lt;='Perfil-Riscos'!$F$19),1,IF(AND(AS4&gt;='Perfil-Riscos'!$E$18,AS4&lt;='Perfil-Riscos'!$F$18),2,IF(AND(AS4&gt;='Perfil-Riscos'!$E$17,AS4&lt;='Perfil-Riscos'!$F$17),3,IF(AND(AS4&gt;='Perfil-Riscos'!$E$16,AS4&lt;='Perfil-Riscos'!$F$16),4,5)))))</f>
        <v>3</v>
      </c>
      <c r="AU4" s="117" t="s">
        <v>97</v>
      </c>
      <c r="AV4" s="118" t="s">
        <v>225</v>
      </c>
      <c r="AW4" s="119" t="s">
        <v>199</v>
      </c>
      <c r="AX4" s="112" t="s">
        <v>39</v>
      </c>
      <c r="AY4" s="113">
        <f>IF(ISBLANK(AX4),"",MATCH(AX4,[1]Parametros!$E$2:$E$6,0))</f>
        <v>1</v>
      </c>
      <c r="AZ4" s="113" t="s">
        <v>104</v>
      </c>
      <c r="BA4" s="113">
        <f>IF(ISBLANK(AZ4),"",MATCH(AZ4,[1]Parametros!$F$2:$F$6,0))</f>
        <v>3</v>
      </c>
      <c r="BB4" s="113">
        <f t="shared" ref="BB4" si="1">IF(ISBLANK(BA4),"",PRODUCT(BA4,AY4))</f>
        <v>3</v>
      </c>
      <c r="BC4" s="116">
        <f>IF(EXACT(BB4,""),"",IF(AND(BB4&gt;='Perfil-Riscos'!$E$19,BB4&lt;='Perfil-Riscos'!$F$19),1,IF(AND(BB4&gt;='Perfil-Riscos'!$E$18,BB4&lt;='Perfil-Riscos'!$F$18),2,IF(AND(BB4&gt;='Perfil-Riscos'!$E$17,BB4&lt;='Perfil-Riscos'!$F$17),3,IF(AND(BB4&gt;='Perfil-Riscos'!$E$16,BB4&lt;='Perfil-Riscos'!$F$16),4,5)))))</f>
        <v>1</v>
      </c>
      <c r="BD4" s="147" t="s">
        <v>224</v>
      </c>
      <c r="BE4" s="148">
        <v>44774</v>
      </c>
    </row>
    <row r="5" spans="1:57" ht="60" x14ac:dyDescent="0.25">
      <c r="A5" s="32" t="s">
        <v>28</v>
      </c>
      <c r="B5" s="2" t="s">
        <v>6</v>
      </c>
      <c r="C5" s="2" t="s">
        <v>8</v>
      </c>
      <c r="D5" s="2" t="s">
        <v>9</v>
      </c>
      <c r="E5" s="2" t="s">
        <v>10</v>
      </c>
      <c r="F5" s="4" t="s">
        <v>11</v>
      </c>
      <c r="G5" s="4" t="s">
        <v>17</v>
      </c>
      <c r="H5" s="1" t="s">
        <v>58</v>
      </c>
      <c r="I5" s="3" t="s">
        <v>80</v>
      </c>
      <c r="J5" s="3" t="s">
        <v>33</v>
      </c>
      <c r="K5" s="3" t="s">
        <v>26</v>
      </c>
      <c r="L5" s="3" t="s">
        <v>229</v>
      </c>
      <c r="M5" s="3" t="s">
        <v>22</v>
      </c>
      <c r="N5" s="48" t="s">
        <v>60</v>
      </c>
      <c r="O5" s="19" t="s">
        <v>26</v>
      </c>
      <c r="P5" s="7" t="s">
        <v>35</v>
      </c>
      <c r="Q5" s="3" t="s">
        <v>20</v>
      </c>
      <c r="R5" s="7" t="s">
        <v>60</v>
      </c>
      <c r="S5" s="3" t="s">
        <v>60</v>
      </c>
      <c r="T5" s="3" t="s">
        <v>196</v>
      </c>
      <c r="U5" s="4" t="s">
        <v>20</v>
      </c>
      <c r="V5" s="8" t="s">
        <v>26</v>
      </c>
      <c r="W5" s="27" t="s">
        <v>35</v>
      </c>
      <c r="X5" s="8" t="s">
        <v>38</v>
      </c>
      <c r="Y5" s="1" t="s">
        <v>197</v>
      </c>
      <c r="Z5" s="8" t="s">
        <v>69</v>
      </c>
      <c r="AA5" s="1" t="s">
        <v>197</v>
      </c>
      <c r="AB5" s="1" t="s">
        <v>70</v>
      </c>
      <c r="AC5" s="4" t="s">
        <v>20</v>
      </c>
      <c r="AD5" s="20" t="s">
        <v>26</v>
      </c>
      <c r="AE5" s="28" t="s">
        <v>37</v>
      </c>
      <c r="AF5" s="1" t="s">
        <v>37</v>
      </c>
      <c r="AG5" s="1" t="s">
        <v>37</v>
      </c>
      <c r="AH5" s="9" t="s">
        <v>36</v>
      </c>
      <c r="AI5" s="9" t="s">
        <v>36</v>
      </c>
      <c r="AJ5" s="9" t="s">
        <v>36</v>
      </c>
      <c r="AK5" s="111" t="s">
        <v>201</v>
      </c>
      <c r="AL5" s="9" t="s">
        <v>201</v>
      </c>
      <c r="AM5" s="9" t="s">
        <v>201</v>
      </c>
      <c r="AN5" s="31" t="s">
        <v>201</v>
      </c>
      <c r="AO5" s="10" t="s">
        <v>92</v>
      </c>
      <c r="AP5" s="10">
        <f>IF(ISBLANK(AO5),"",MATCH(AO5,[1]Parametros!$E$2:$E$6,0))</f>
        <v>2</v>
      </c>
      <c r="AQ5" s="11" t="s">
        <v>81</v>
      </c>
      <c r="AR5" s="12">
        <f>IF(ISBLANK(AQ5),"",MATCH(AQ5,[1]Parametros!$F$2:$F$6,0))</f>
        <v>2</v>
      </c>
      <c r="AS5" s="10">
        <f t="shared" ref="AS5:AS7" si="2">IF(ISBLANK(AR5),"",PRODUCT(AR5,AP5))</f>
        <v>4</v>
      </c>
      <c r="AT5" s="13">
        <f>IF(EXACT(AS5,""),"",IF(AND(AS5&gt;='Perfil-Riscos'!$E$19,AS5&lt;='Perfil-Riscos'!$F$19),1,IF(AND(AS5&gt;='Perfil-Riscos'!$E$18,AS5&lt;='Perfil-Riscos'!$F$18),2,IF(AND(AS5&gt;='Perfil-Riscos'!$E$17,AS5&lt;='Perfil-Riscos'!$F$17),3,IF(AND(AS5&gt;='Perfil-Riscos'!$E$16,AS5&lt;='Perfil-Riscos'!$F$16),4,5)))))</f>
        <v>2</v>
      </c>
      <c r="AU5" s="14" t="s">
        <v>87</v>
      </c>
      <c r="AV5" s="15" t="s">
        <v>204</v>
      </c>
      <c r="AW5" s="33" t="s">
        <v>199</v>
      </c>
      <c r="AX5" s="120" t="s">
        <v>92</v>
      </c>
      <c r="AY5" s="10">
        <f>IF(ISBLANK(AX5),"",MATCH(AX5,[1]Parametros!$E$2:$E$6,0))</f>
        <v>2</v>
      </c>
      <c r="AZ5" s="10" t="s">
        <v>40</v>
      </c>
      <c r="BA5" s="10">
        <f>IF(ISBLANK(AZ5),"",MATCH(AZ5,[1]Parametros!$F$2:$F$6,0))</f>
        <v>1</v>
      </c>
      <c r="BB5" s="10">
        <f t="shared" ref="BB5:BB7" si="3">IF(ISBLANK(BA5),"",PRODUCT(BA5,AY5))</f>
        <v>2</v>
      </c>
      <c r="BC5" s="13">
        <f>IF(EXACT(BB5,""),"",IF(AND(BB5&gt;='Perfil-Riscos'!$E$19,BB5&lt;='Perfil-Riscos'!$F$19),1,IF(AND(BB5&gt;='Perfil-Riscos'!$E$18,BB5&lt;='Perfil-Riscos'!$F$18),2,IF(AND(BB5&gt;='Perfil-Riscos'!$E$17,BB5&lt;='Perfil-Riscos'!$F$17),3,IF(AND(BB5&gt;='Perfil-Riscos'!$E$16,BB5&lt;='Perfil-Riscos'!$F$16),4,5)))))</f>
        <v>1</v>
      </c>
      <c r="BD5" s="2"/>
      <c r="BE5" s="149"/>
    </row>
    <row r="6" spans="1:57" ht="60" x14ac:dyDescent="0.25">
      <c r="A6" s="49" t="s">
        <v>28</v>
      </c>
      <c r="B6" s="2" t="s">
        <v>6</v>
      </c>
      <c r="C6" s="2" t="s">
        <v>13</v>
      </c>
      <c r="D6" s="5" t="s">
        <v>12</v>
      </c>
      <c r="E6" s="2" t="s">
        <v>14</v>
      </c>
      <c r="F6" s="2" t="s">
        <v>11</v>
      </c>
      <c r="G6" s="2" t="s">
        <v>18</v>
      </c>
      <c r="H6" s="1" t="s">
        <v>58</v>
      </c>
      <c r="I6" s="3" t="s">
        <v>80</v>
      </c>
      <c r="J6" s="3" t="s">
        <v>67</v>
      </c>
      <c r="K6" s="3" t="s">
        <v>26</v>
      </c>
      <c r="L6" s="3" t="s">
        <v>230</v>
      </c>
      <c r="M6" s="3" t="s">
        <v>23</v>
      </c>
      <c r="N6" s="48" t="s">
        <v>60</v>
      </c>
      <c r="O6" s="19" t="s">
        <v>26</v>
      </c>
      <c r="P6" s="7" t="s">
        <v>35</v>
      </c>
      <c r="Q6" s="3" t="s">
        <v>20</v>
      </c>
      <c r="R6" s="7" t="s">
        <v>60</v>
      </c>
      <c r="S6" s="3" t="s">
        <v>60</v>
      </c>
      <c r="T6" s="3" t="s">
        <v>196</v>
      </c>
      <c r="U6" s="2" t="s">
        <v>20</v>
      </c>
      <c r="V6" s="8" t="s">
        <v>26</v>
      </c>
      <c r="W6" s="27" t="s">
        <v>35</v>
      </c>
      <c r="X6" s="8" t="s">
        <v>38</v>
      </c>
      <c r="Y6" s="1" t="s">
        <v>197</v>
      </c>
      <c r="Z6" s="8" t="s">
        <v>69</v>
      </c>
      <c r="AA6" s="1" t="s">
        <v>197</v>
      </c>
      <c r="AB6" s="1" t="s">
        <v>70</v>
      </c>
      <c r="AC6" s="2" t="s">
        <v>20</v>
      </c>
      <c r="AD6" s="20" t="s">
        <v>26</v>
      </c>
      <c r="AE6" s="28" t="s">
        <v>37</v>
      </c>
      <c r="AF6" s="1" t="s">
        <v>37</v>
      </c>
      <c r="AG6" s="1" t="s">
        <v>37</v>
      </c>
      <c r="AH6" s="9" t="s">
        <v>36</v>
      </c>
      <c r="AI6" s="9" t="s">
        <v>36</v>
      </c>
      <c r="AJ6" s="9" t="s">
        <v>36</v>
      </c>
      <c r="AK6" s="111" t="s">
        <v>201</v>
      </c>
      <c r="AL6" s="9" t="s">
        <v>201</v>
      </c>
      <c r="AM6" s="9" t="s">
        <v>201</v>
      </c>
      <c r="AN6" s="31" t="s">
        <v>201</v>
      </c>
      <c r="AO6" s="10" t="s">
        <v>92</v>
      </c>
      <c r="AP6" s="10">
        <f>IF(ISBLANK(AO6),"",MATCH(AO6,[1]Parametros!$E$2:$E$6,0))</f>
        <v>2</v>
      </c>
      <c r="AQ6" s="11" t="s">
        <v>81</v>
      </c>
      <c r="AR6" s="12">
        <f>IF(ISBLANK(AQ6),"",MATCH(AQ6,[1]Parametros!$F$2:$F$6,0))</f>
        <v>2</v>
      </c>
      <c r="AS6" s="10">
        <f t="shared" si="2"/>
        <v>4</v>
      </c>
      <c r="AT6" s="13">
        <f>IF(EXACT(AS6,""),"",IF(AND(AS6&gt;='Perfil-Riscos'!$E$19,AS6&lt;='Perfil-Riscos'!$F$19),1,IF(AND(AS6&gt;='Perfil-Riscos'!$E$18,AS6&lt;='Perfil-Riscos'!$F$18),2,IF(AND(AS6&gt;='Perfil-Riscos'!$E$17,AS6&lt;='Perfil-Riscos'!$F$17),3,IF(AND(AS6&gt;='Perfil-Riscos'!$E$16,AS6&lt;='Perfil-Riscos'!$F$16),4,5)))))</f>
        <v>2</v>
      </c>
      <c r="AU6" s="14" t="s">
        <v>87</v>
      </c>
      <c r="AV6" s="15" t="s">
        <v>205</v>
      </c>
      <c r="AW6" s="33" t="s">
        <v>199</v>
      </c>
      <c r="AX6" s="120" t="s">
        <v>92</v>
      </c>
      <c r="AY6" s="10">
        <f>IF(ISBLANK(AX6),"",MATCH(AX6,[1]Parametros!$E$2:$E$6,0))</f>
        <v>2</v>
      </c>
      <c r="AZ6" s="10" t="s">
        <v>40</v>
      </c>
      <c r="BA6" s="10">
        <f>IF(ISBLANK(AZ6),"",MATCH(AZ6,[1]Parametros!$F$2:$F$6,0))</f>
        <v>1</v>
      </c>
      <c r="BB6" s="10">
        <f t="shared" si="3"/>
        <v>2</v>
      </c>
      <c r="BC6" s="13">
        <f>IF(EXACT(BB6,""),"",IF(AND(BB6&gt;='Perfil-Riscos'!$E$19,BB6&lt;='Perfil-Riscos'!$F$19),1,IF(AND(BB6&gt;='Perfil-Riscos'!$E$18,BB6&lt;='Perfil-Riscos'!$F$18),2,IF(AND(BB6&gt;='Perfil-Riscos'!$E$17,BB6&lt;='Perfil-Riscos'!$F$17),3,IF(AND(BB6&gt;='Perfil-Riscos'!$E$16,BB6&lt;='Perfil-Riscos'!$F$16),4,5)))))</f>
        <v>1</v>
      </c>
      <c r="BD6" s="2"/>
      <c r="BE6" s="149"/>
    </row>
    <row r="7" spans="1:57" ht="30" x14ac:dyDescent="0.25">
      <c r="A7" s="50" t="s">
        <v>28</v>
      </c>
      <c r="B7" s="24" t="s">
        <v>6</v>
      </c>
      <c r="C7" s="24" t="s">
        <v>6</v>
      </c>
      <c r="D7" s="24" t="s">
        <v>15</v>
      </c>
      <c r="E7" s="24" t="s">
        <v>16</v>
      </c>
      <c r="F7" s="24" t="s">
        <v>11</v>
      </c>
      <c r="G7" s="24" t="s">
        <v>19</v>
      </c>
      <c r="H7" s="30" t="s">
        <v>65</v>
      </c>
      <c r="I7" s="23" t="s">
        <v>143</v>
      </c>
      <c r="J7" s="23" t="s">
        <v>34</v>
      </c>
      <c r="K7" s="23" t="s">
        <v>26</v>
      </c>
      <c r="L7" s="23" t="s">
        <v>228</v>
      </c>
      <c r="M7" s="23" t="s">
        <v>24</v>
      </c>
      <c r="N7" s="51" t="s">
        <v>60</v>
      </c>
      <c r="O7" s="21" t="s">
        <v>20</v>
      </c>
      <c r="P7" s="22" t="s">
        <v>35</v>
      </c>
      <c r="Q7" s="23" t="s">
        <v>20</v>
      </c>
      <c r="R7" s="22" t="s">
        <v>68</v>
      </c>
      <c r="S7" s="22" t="s">
        <v>68</v>
      </c>
      <c r="T7" s="22"/>
      <c r="U7" s="24" t="s">
        <v>20</v>
      </c>
      <c r="V7" s="25" t="s">
        <v>26</v>
      </c>
      <c r="W7" s="109"/>
      <c r="X7" s="57"/>
      <c r="Y7" s="57"/>
      <c r="Z7" s="57"/>
      <c r="AA7" s="57"/>
      <c r="AB7" s="30"/>
      <c r="AC7" s="24"/>
      <c r="AD7" s="25"/>
      <c r="AE7" s="29"/>
      <c r="AF7" s="30"/>
      <c r="AG7" s="30"/>
      <c r="AH7" s="132"/>
      <c r="AI7" s="132"/>
      <c r="AJ7" s="132"/>
      <c r="AK7" s="131"/>
      <c r="AL7" s="132"/>
      <c r="AM7" s="132"/>
      <c r="AN7" s="133"/>
      <c r="AO7" s="122" t="s">
        <v>92</v>
      </c>
      <c r="AP7" s="122">
        <f>IF(ISBLANK(AO7),"",MATCH(AO7,[1]Parametros!$E$2:$E$6,0))</f>
        <v>2</v>
      </c>
      <c r="AQ7" s="123" t="s">
        <v>56</v>
      </c>
      <c r="AR7" s="124">
        <f>IF(ISBLANK(AQ7),"",MATCH(AQ7,[1]Parametros!$F$2:$F$6,0))</f>
        <v>4</v>
      </c>
      <c r="AS7" s="122">
        <f t="shared" si="2"/>
        <v>8</v>
      </c>
      <c r="AT7" s="125">
        <f>IF(EXACT(AS7,""),"",IF(AND(AS7&gt;='Perfil-Riscos'!$E$19,AS7&lt;='Perfil-Riscos'!$F$19),1,IF(AND(AS7&gt;='Perfil-Riscos'!$E$18,AS7&lt;='Perfil-Riscos'!$F$18),2,IF(AND(AS7&gt;='Perfil-Riscos'!$E$17,AS7&lt;='Perfil-Riscos'!$F$17),3,IF(AND(AS7&gt;='Perfil-Riscos'!$E$16,AS7&lt;='Perfil-Riscos'!$F$16),4,5)))))</f>
        <v>2</v>
      </c>
      <c r="AU7" s="126" t="s">
        <v>97</v>
      </c>
      <c r="AV7" s="127" t="s">
        <v>192</v>
      </c>
      <c r="AW7" s="34" t="s">
        <v>199</v>
      </c>
      <c r="AX7" s="121" t="s">
        <v>39</v>
      </c>
      <c r="AY7" s="122">
        <f>IF(ISBLANK(AX7),"",MATCH(AX7,[1]Parametros!$E$2:$E$6,0))</f>
        <v>1</v>
      </c>
      <c r="AZ7" s="122" t="s">
        <v>104</v>
      </c>
      <c r="BA7" s="122">
        <f>IF(ISBLANK(AZ7),"",MATCH(AZ7,[1]Parametros!$F$2:$F$6,0))</f>
        <v>3</v>
      </c>
      <c r="BB7" s="122">
        <f t="shared" si="3"/>
        <v>3</v>
      </c>
      <c r="BC7" s="125">
        <f>IF(EXACT(BB7,""),"",IF(AND(BB7&gt;='Perfil-Riscos'!$E$19,BB7&lt;='Perfil-Riscos'!$F$19),1,IF(AND(BB7&gt;='Perfil-Riscos'!$E$18,BB7&lt;='Perfil-Riscos'!$F$18),2,IF(AND(BB7&gt;='Perfil-Riscos'!$E$17,BB7&lt;='Perfil-Riscos'!$F$17),3,IF(AND(BB7&gt;='Perfil-Riscos'!$E$16,BB7&lt;='Perfil-Riscos'!$F$16),4,5)))))</f>
        <v>1</v>
      </c>
      <c r="BD7" s="24" t="s">
        <v>200</v>
      </c>
      <c r="BE7" s="150">
        <v>43830</v>
      </c>
    </row>
  </sheetData>
  <mergeCells count="8">
    <mergeCell ref="A1:N1"/>
    <mergeCell ref="O1:AK1"/>
    <mergeCell ref="W2:AD2"/>
    <mergeCell ref="AO1:AW1"/>
    <mergeCell ref="AX1:BE1"/>
    <mergeCell ref="O2:V2"/>
    <mergeCell ref="AE2:AJ2"/>
    <mergeCell ref="AK2:AN2"/>
  </mergeCells>
  <conditionalFormatting sqref="BC4:BC7">
    <cfRule type="colorScale" priority="1">
      <colorScale>
        <cfvo type="num" val="1"/>
        <cfvo type="num" val="3"/>
        <cfvo type="num" val="4"/>
        <color rgb="FF00B050"/>
        <color rgb="FFFFEB84"/>
        <color rgb="FFC00000"/>
      </colorScale>
    </cfRule>
  </conditionalFormatting>
  <conditionalFormatting sqref="AT4:AT7">
    <cfRule type="colorScale" priority="2">
      <colorScale>
        <cfvo type="num" val="1"/>
        <cfvo type="num" val="3"/>
        <cfvo type="num" val="4"/>
        <color rgb="FF00B050"/>
        <color rgb="FFFFEB84"/>
        <color rgb="FFFF0000"/>
      </colorScale>
    </cfRule>
  </conditionalFormatting>
  <pageMargins left="0.23622047244094491" right="0.23622047244094491" top="0.74803149606299213" bottom="0.74803149606299213" header="0.31496062992125984" footer="0.31496062992125984"/>
  <pageSetup paperSize="9" scale="50" orientation="landscape" horizontalDpi="4294967294" verticalDpi="4294967294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Parametros!$E$2:$E$6</xm:f>
          </x14:formula1>
          <xm:sqref>AX4:AX7 AO4:AO7</xm:sqref>
        </x14:dataValidation>
        <x14:dataValidation type="list" allowBlank="1" showInputMessage="1" showErrorMessage="1">
          <x14:formula1>
            <xm:f>Parametros!$F$2:$F$6</xm:f>
          </x14:formula1>
          <xm:sqref>AZ4:AZ7 AQ4:AQ7</xm:sqref>
        </x14:dataValidation>
        <x14:dataValidation type="list" allowBlank="1" showInputMessage="1" showErrorMessage="1">
          <x14:formula1>
            <xm:f>Parametros!$K$2:$K$5</xm:f>
          </x14:formula1>
          <xm:sqref>AU4:AU7</xm:sqref>
        </x14:dataValidation>
        <x14:dataValidation type="list" allowBlank="1" showInputMessage="1" showErrorMessage="1">
          <x14:formula1>
            <xm:f>Parametros!$A$2:$A$21</xm:f>
          </x14:formula1>
          <xm:sqref>I4:I7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1"/>
  <sheetViews>
    <sheetView workbookViewId="0">
      <selection activeCell="A4" sqref="A4"/>
    </sheetView>
  </sheetViews>
  <sheetFormatPr defaultRowHeight="15" x14ac:dyDescent="0.25"/>
  <cols>
    <col min="1" max="1" width="41.140625" bestFit="1" customWidth="1"/>
    <col min="2" max="2" width="17.5703125" bestFit="1" customWidth="1"/>
    <col min="3" max="4" width="12.42578125" bestFit="1" customWidth="1"/>
    <col min="5" max="5" width="14.5703125" customWidth="1"/>
    <col min="6" max="6" width="11.5703125" bestFit="1" customWidth="1"/>
    <col min="8" max="8" width="17.42578125" customWidth="1"/>
    <col min="9" max="9" width="55.42578125" bestFit="1" customWidth="1"/>
    <col min="10" max="10" width="22.5703125" bestFit="1" customWidth="1"/>
    <col min="11" max="11" width="13.140625" customWidth="1"/>
    <col min="12" max="12" width="34.140625" bestFit="1" customWidth="1"/>
    <col min="13" max="13" width="14.7109375" bestFit="1" customWidth="1"/>
    <col min="14" max="14" width="62" bestFit="1" customWidth="1"/>
  </cols>
  <sheetData>
    <row r="1" spans="1:14" s="129" customFormat="1" x14ac:dyDescent="0.25">
      <c r="A1" s="128" t="s">
        <v>71</v>
      </c>
      <c r="B1" s="128" t="s">
        <v>72</v>
      </c>
      <c r="C1" s="128" t="s">
        <v>182</v>
      </c>
      <c r="D1" s="130" t="s">
        <v>180</v>
      </c>
      <c r="E1" s="130" t="s">
        <v>41</v>
      </c>
      <c r="F1" s="130" t="s">
        <v>43</v>
      </c>
      <c r="G1" s="130" t="s">
        <v>181</v>
      </c>
      <c r="H1" s="130" t="s">
        <v>73</v>
      </c>
      <c r="I1" s="130" t="s">
        <v>74</v>
      </c>
      <c r="J1" s="130" t="s">
        <v>75</v>
      </c>
      <c r="K1" s="130" t="s">
        <v>76</v>
      </c>
      <c r="L1" s="130" t="s">
        <v>77</v>
      </c>
      <c r="M1" s="128" t="s">
        <v>78</v>
      </c>
      <c r="N1" s="128" t="s">
        <v>79</v>
      </c>
    </row>
    <row r="2" spans="1:14" ht="60" x14ac:dyDescent="0.25">
      <c r="A2" t="s">
        <v>222</v>
      </c>
      <c r="B2" s="108" t="s">
        <v>113</v>
      </c>
      <c r="C2" s="60">
        <v>15</v>
      </c>
      <c r="D2" s="61" t="s">
        <v>82</v>
      </c>
      <c r="E2" s="62" t="s">
        <v>39</v>
      </c>
      <c r="F2" s="63" t="s">
        <v>40</v>
      </c>
      <c r="G2" s="61" t="s">
        <v>83</v>
      </c>
      <c r="H2" s="64" t="s">
        <v>84</v>
      </c>
      <c r="I2" s="65" t="s">
        <v>85</v>
      </c>
      <c r="J2" s="59" t="s">
        <v>86</v>
      </c>
      <c r="K2" t="s">
        <v>87</v>
      </c>
      <c r="L2" s="59" t="s">
        <v>88</v>
      </c>
      <c r="M2" s="59" t="s">
        <v>22</v>
      </c>
      <c r="N2" s="59" t="s">
        <v>89</v>
      </c>
    </row>
    <row r="3" spans="1:14" ht="45" x14ac:dyDescent="0.25">
      <c r="A3" s="71" t="s">
        <v>223</v>
      </c>
      <c r="B3" s="108" t="s">
        <v>101</v>
      </c>
      <c r="C3" s="60">
        <v>8</v>
      </c>
      <c r="D3" s="61" t="s">
        <v>91</v>
      </c>
      <c r="E3" s="66" t="s">
        <v>92</v>
      </c>
      <c r="F3" s="66" t="s">
        <v>81</v>
      </c>
      <c r="G3" s="67" t="s">
        <v>93</v>
      </c>
      <c r="H3" s="64" t="s">
        <v>94</v>
      </c>
      <c r="I3" s="65" t="s">
        <v>95</v>
      </c>
      <c r="J3" s="59" t="s">
        <v>96</v>
      </c>
      <c r="K3" t="s">
        <v>97</v>
      </c>
      <c r="L3" s="59" t="s">
        <v>98</v>
      </c>
      <c r="M3" s="59" t="s">
        <v>23</v>
      </c>
      <c r="N3" s="59" t="s">
        <v>99</v>
      </c>
    </row>
    <row r="4" spans="1:14" ht="60" x14ac:dyDescent="0.25">
      <c r="A4" s="59" t="s">
        <v>100</v>
      </c>
      <c r="B4" s="68" t="s">
        <v>90</v>
      </c>
      <c r="C4" s="60">
        <v>6</v>
      </c>
      <c r="D4" s="69" t="s">
        <v>102</v>
      </c>
      <c r="E4" s="66" t="s">
        <v>103</v>
      </c>
      <c r="F4" s="66" t="s">
        <v>104</v>
      </c>
      <c r="G4" s="67" t="s">
        <v>105</v>
      </c>
      <c r="H4" s="64" t="s">
        <v>106</v>
      </c>
      <c r="I4" s="65" t="s">
        <v>107</v>
      </c>
      <c r="J4" t="s">
        <v>108</v>
      </c>
      <c r="K4" s="59" t="s">
        <v>109</v>
      </c>
      <c r="L4" s="59" t="s">
        <v>110</v>
      </c>
      <c r="M4" s="59" t="s">
        <v>24</v>
      </c>
      <c r="N4" s="59" t="s">
        <v>111</v>
      </c>
    </row>
    <row r="5" spans="1:14" ht="75" x14ac:dyDescent="0.25">
      <c r="A5" t="s">
        <v>112</v>
      </c>
      <c r="B5" s="68" t="s">
        <v>81</v>
      </c>
      <c r="C5" s="60">
        <v>3</v>
      </c>
      <c r="D5" s="69" t="s">
        <v>114</v>
      </c>
      <c r="E5" s="66" t="s">
        <v>115</v>
      </c>
      <c r="F5" s="62" t="s">
        <v>56</v>
      </c>
      <c r="G5" s="70" t="s">
        <v>116</v>
      </c>
      <c r="H5" s="64" t="s">
        <v>117</v>
      </c>
      <c r="I5" s="65" t="s">
        <v>118</v>
      </c>
      <c r="J5" t="s">
        <v>119</v>
      </c>
      <c r="K5" t="s">
        <v>57</v>
      </c>
      <c r="L5" s="59" t="s">
        <v>120</v>
      </c>
      <c r="N5" s="59" t="s">
        <v>121</v>
      </c>
    </row>
    <row r="6" spans="1:14" ht="30" x14ac:dyDescent="0.25">
      <c r="A6" t="s">
        <v>122</v>
      </c>
      <c r="D6" s="69" t="s">
        <v>123</v>
      </c>
      <c r="E6" s="61" t="s">
        <v>55</v>
      </c>
      <c r="F6" s="66" t="s">
        <v>113</v>
      </c>
      <c r="G6" s="66" t="s">
        <v>124</v>
      </c>
      <c r="H6" s="64" t="s">
        <v>125</v>
      </c>
      <c r="I6" s="65" t="s">
        <v>126</v>
      </c>
      <c r="L6" s="59" t="s">
        <v>127</v>
      </c>
      <c r="N6" s="59" t="s">
        <v>128</v>
      </c>
    </row>
    <row r="7" spans="1:14" x14ac:dyDescent="0.25">
      <c r="A7" t="s">
        <v>129</v>
      </c>
      <c r="F7" s="58"/>
      <c r="H7" s="64" t="s">
        <v>130</v>
      </c>
      <c r="I7" t="s">
        <v>131</v>
      </c>
      <c r="N7" s="59" t="s">
        <v>132</v>
      </c>
    </row>
    <row r="8" spans="1:14" x14ac:dyDescent="0.25">
      <c r="A8" s="71" t="s">
        <v>133</v>
      </c>
      <c r="N8" t="s">
        <v>134</v>
      </c>
    </row>
    <row r="9" spans="1:14" x14ac:dyDescent="0.25">
      <c r="A9" s="59" t="s">
        <v>135</v>
      </c>
    </row>
    <row r="10" spans="1:14" x14ac:dyDescent="0.25">
      <c r="A10" s="72" t="s">
        <v>136</v>
      </c>
    </row>
    <row r="11" spans="1:14" x14ac:dyDescent="0.25">
      <c r="A11" s="72" t="s">
        <v>137</v>
      </c>
    </row>
    <row r="12" spans="1:14" x14ac:dyDescent="0.25">
      <c r="A12" s="59" t="s">
        <v>138</v>
      </c>
    </row>
    <row r="13" spans="1:14" x14ac:dyDescent="0.25">
      <c r="A13" s="59" t="s">
        <v>139</v>
      </c>
    </row>
    <row r="14" spans="1:14" x14ac:dyDescent="0.25">
      <c r="A14" s="59" t="s">
        <v>140</v>
      </c>
    </row>
    <row r="15" spans="1:14" x14ac:dyDescent="0.25">
      <c r="A15" s="59" t="s">
        <v>141</v>
      </c>
    </row>
    <row r="16" spans="1:14" x14ac:dyDescent="0.25">
      <c r="A16" s="59" t="s">
        <v>142</v>
      </c>
    </row>
    <row r="17" spans="1:1" x14ac:dyDescent="0.25">
      <c r="A17" s="59" t="s">
        <v>143</v>
      </c>
    </row>
    <row r="18" spans="1:1" x14ac:dyDescent="0.25">
      <c r="A18" s="59" t="s">
        <v>144</v>
      </c>
    </row>
    <row r="19" spans="1:1" x14ac:dyDescent="0.25">
      <c r="A19" s="59" t="s">
        <v>145</v>
      </c>
    </row>
    <row r="20" spans="1:1" x14ac:dyDescent="0.25">
      <c r="A20" s="59" t="s">
        <v>146</v>
      </c>
    </row>
    <row r="21" spans="1:1" x14ac:dyDescent="0.25">
      <c r="A21" s="59" t="s">
        <v>147</v>
      </c>
    </row>
  </sheetData>
  <pageMargins left="0.511811024" right="0.511811024" top="0.78740157499999996" bottom="0.78740157499999996" header="0.31496062000000002" footer="0.31496062000000002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32"/>
  <sheetViews>
    <sheetView workbookViewId="0">
      <selection activeCell="D14" sqref="D14"/>
    </sheetView>
  </sheetViews>
  <sheetFormatPr defaultColWidth="9" defaultRowHeight="15" x14ac:dyDescent="0.25"/>
  <cols>
    <col min="1" max="2" width="2.7109375" customWidth="1"/>
    <col min="3" max="3" width="20.7109375" customWidth="1"/>
    <col min="4" max="4" width="18.28515625" bestFit="1" customWidth="1"/>
    <col min="5" max="5" width="11.42578125" bestFit="1" customWidth="1"/>
    <col min="6" max="6" width="10.140625" bestFit="1" customWidth="1"/>
    <col min="7" max="7" width="8.140625" bestFit="1" customWidth="1"/>
    <col min="8" max="8" width="9.42578125" customWidth="1"/>
    <col min="9" max="9" width="19.42578125" customWidth="1"/>
    <col min="10" max="10" width="48.140625" customWidth="1"/>
    <col min="11" max="11" width="18.42578125" customWidth="1"/>
    <col min="12" max="13" width="24.42578125" customWidth="1"/>
    <col min="14" max="14" width="22.5703125" customWidth="1"/>
    <col min="15" max="15" width="28.42578125" customWidth="1"/>
    <col min="16" max="16" width="23.5703125" customWidth="1"/>
    <col min="19" max="19" width="17.5703125" bestFit="1" customWidth="1"/>
  </cols>
  <sheetData>
    <row r="1" spans="1:24" s="78" customFormat="1" ht="20.25" x14ac:dyDescent="0.25">
      <c r="A1" s="73"/>
      <c r="B1" s="74" t="s">
        <v>148</v>
      </c>
      <c r="C1" s="75"/>
      <c r="D1" s="76"/>
      <c r="E1" s="76"/>
      <c r="F1" s="76"/>
      <c r="G1" s="76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</row>
    <row r="2" spans="1:24" s="78" customFormat="1" ht="20.25" x14ac:dyDescent="0.25">
      <c r="A2" s="73"/>
      <c r="B2" s="74" t="s">
        <v>149</v>
      </c>
      <c r="C2" s="75"/>
      <c r="D2" s="76"/>
      <c r="E2" s="79"/>
      <c r="F2" s="79"/>
      <c r="G2" s="79"/>
      <c r="H2" s="73"/>
      <c r="I2" s="73"/>
      <c r="J2" s="73"/>
      <c r="K2" s="73"/>
      <c r="L2" s="73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</row>
    <row r="3" spans="1:24" s="78" customFormat="1" ht="20.25" x14ac:dyDescent="0.25">
      <c r="A3" s="73"/>
      <c r="B3" s="74" t="s">
        <v>150</v>
      </c>
      <c r="C3" s="75"/>
      <c r="D3" s="76"/>
      <c r="E3" s="79"/>
      <c r="F3" s="79"/>
      <c r="G3" s="79"/>
      <c r="H3" s="73"/>
      <c r="I3" s="73"/>
      <c r="J3" s="73"/>
      <c r="K3" s="73"/>
      <c r="L3" s="73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</row>
    <row r="4" spans="1:24" x14ac:dyDescent="0.25">
      <c r="E4" s="144" t="s">
        <v>151</v>
      </c>
      <c r="F4" s="144"/>
      <c r="G4" s="144"/>
      <c r="H4" s="144"/>
      <c r="I4" s="144"/>
      <c r="J4" s="66"/>
    </row>
    <row r="5" spans="1:24" s="80" customFormat="1" x14ac:dyDescent="0.25">
      <c r="C5" s="81" t="s">
        <v>152</v>
      </c>
      <c r="D5" s="82"/>
      <c r="E5" s="83" t="s">
        <v>153</v>
      </c>
      <c r="F5" s="83" t="s">
        <v>39</v>
      </c>
      <c r="G5" s="83" t="s">
        <v>154</v>
      </c>
      <c r="H5" s="83" t="s">
        <v>103</v>
      </c>
      <c r="I5" s="84" t="s">
        <v>155</v>
      </c>
      <c r="J5" s="85"/>
      <c r="K5" s="82"/>
      <c r="L5" s="86"/>
      <c r="M5" s="86"/>
      <c r="N5" s="86"/>
      <c r="O5" s="86"/>
      <c r="P5" s="86"/>
    </row>
    <row r="6" spans="1:24" ht="30" x14ac:dyDescent="0.25">
      <c r="C6" s="86"/>
      <c r="E6" s="60">
        <v>1</v>
      </c>
      <c r="F6" s="60">
        <v>2</v>
      </c>
      <c r="G6" s="60">
        <v>3</v>
      </c>
      <c r="H6" s="60">
        <v>4</v>
      </c>
      <c r="I6" s="60">
        <v>5</v>
      </c>
      <c r="J6" s="61"/>
      <c r="K6" s="145" t="s">
        <v>156</v>
      </c>
      <c r="L6" s="87" t="s">
        <v>157</v>
      </c>
      <c r="M6" s="88" t="s">
        <v>158</v>
      </c>
      <c r="N6" s="89" t="s">
        <v>159</v>
      </c>
      <c r="O6" s="89" t="s">
        <v>160</v>
      </c>
      <c r="P6" s="89" t="s">
        <v>161</v>
      </c>
    </row>
    <row r="7" spans="1:24" x14ac:dyDescent="0.25">
      <c r="B7" s="146" t="s">
        <v>162</v>
      </c>
      <c r="C7" s="84" t="s">
        <v>113</v>
      </c>
      <c r="D7" s="90">
        <v>5</v>
      </c>
      <c r="E7" s="91">
        <f>D7*$E$6</f>
        <v>5</v>
      </c>
      <c r="F7" s="92">
        <f>D7*$F$6</f>
        <v>10</v>
      </c>
      <c r="G7" s="93">
        <f>D7*$G$6</f>
        <v>15</v>
      </c>
      <c r="H7" s="93">
        <f>D7*$H$6</f>
        <v>20</v>
      </c>
      <c r="I7" s="93">
        <f>D7*$I$6</f>
        <v>25</v>
      </c>
      <c r="K7" s="145"/>
      <c r="L7" s="94"/>
      <c r="M7" s="95"/>
      <c r="N7" s="88" t="s">
        <v>163</v>
      </c>
      <c r="O7" s="96"/>
      <c r="P7" s="97"/>
    </row>
    <row r="8" spans="1:24" x14ac:dyDescent="0.25">
      <c r="B8" s="146"/>
      <c r="C8" s="83" t="s">
        <v>101</v>
      </c>
      <c r="D8" s="90">
        <v>4</v>
      </c>
      <c r="E8" s="91">
        <f t="shared" ref="E8:E11" si="0">D8*$E$6</f>
        <v>4</v>
      </c>
      <c r="F8" s="92">
        <f t="shared" ref="F8:F11" si="1">D8*$F$6</f>
        <v>8</v>
      </c>
      <c r="G8" s="92">
        <f t="shared" ref="G8:G11" si="2">D8*$G$6</f>
        <v>12</v>
      </c>
      <c r="H8" s="93">
        <f t="shared" ref="H8:H11" si="3">D8*$H$6</f>
        <v>16</v>
      </c>
      <c r="I8" s="93">
        <f t="shared" ref="I8:I11" si="4">D8*$I$6</f>
        <v>20</v>
      </c>
      <c r="K8" s="145"/>
      <c r="L8" s="98" t="s">
        <v>164</v>
      </c>
      <c r="M8" s="87"/>
      <c r="N8" s="88"/>
      <c r="O8" s="95"/>
      <c r="P8" s="96"/>
    </row>
    <row r="9" spans="1:24" x14ac:dyDescent="0.25">
      <c r="B9" s="146"/>
      <c r="C9" s="83" t="s">
        <v>90</v>
      </c>
      <c r="D9" s="90">
        <v>3</v>
      </c>
      <c r="E9" s="99">
        <f t="shared" si="0"/>
        <v>3</v>
      </c>
      <c r="F9" s="91">
        <f t="shared" si="1"/>
        <v>6</v>
      </c>
      <c r="G9" s="92">
        <f t="shared" si="2"/>
        <v>9</v>
      </c>
      <c r="H9" s="92">
        <f t="shared" si="3"/>
        <v>12</v>
      </c>
      <c r="I9" s="93">
        <f t="shared" si="4"/>
        <v>15</v>
      </c>
      <c r="K9" s="145"/>
      <c r="L9" s="98"/>
      <c r="M9" s="87"/>
      <c r="N9" s="87"/>
      <c r="O9" s="95"/>
      <c r="P9" s="100"/>
    </row>
    <row r="10" spans="1:24" x14ac:dyDescent="0.25">
      <c r="B10" s="146"/>
      <c r="C10" s="83" t="s">
        <v>165</v>
      </c>
      <c r="D10" s="90">
        <v>2</v>
      </c>
      <c r="E10" s="99">
        <f t="shared" si="0"/>
        <v>2</v>
      </c>
      <c r="F10" s="91">
        <f t="shared" si="1"/>
        <v>4</v>
      </c>
      <c r="G10" s="91">
        <f t="shared" si="2"/>
        <v>6</v>
      </c>
      <c r="H10" s="92">
        <f t="shared" si="3"/>
        <v>8</v>
      </c>
      <c r="I10" s="92">
        <f t="shared" si="4"/>
        <v>10</v>
      </c>
      <c r="K10" s="145"/>
      <c r="L10" s="98"/>
      <c r="M10" s="98"/>
      <c r="N10" s="101"/>
      <c r="O10" s="87"/>
      <c r="P10" s="87"/>
    </row>
    <row r="11" spans="1:24" x14ac:dyDescent="0.25">
      <c r="B11" s="146"/>
      <c r="C11" s="83" t="s">
        <v>166</v>
      </c>
      <c r="D11" s="90">
        <v>1</v>
      </c>
      <c r="E11" s="99">
        <f t="shared" si="0"/>
        <v>1</v>
      </c>
      <c r="F11" s="99">
        <f t="shared" si="1"/>
        <v>2</v>
      </c>
      <c r="G11" s="99">
        <f t="shared" si="2"/>
        <v>3</v>
      </c>
      <c r="H11" s="91">
        <f t="shared" si="3"/>
        <v>4</v>
      </c>
      <c r="I11" s="91">
        <f t="shared" si="4"/>
        <v>5</v>
      </c>
      <c r="K11" s="58"/>
      <c r="U11" s="80">
        <f>I8</f>
        <v>20</v>
      </c>
    </row>
    <row r="12" spans="1:24" x14ac:dyDescent="0.25">
      <c r="J12" s="58"/>
      <c r="U12">
        <f>H8</f>
        <v>16</v>
      </c>
    </row>
    <row r="13" spans="1:24" x14ac:dyDescent="0.25">
      <c r="R13" s="60"/>
      <c r="U13">
        <f>G8</f>
        <v>12</v>
      </c>
    </row>
    <row r="14" spans="1:24" x14ac:dyDescent="0.25">
      <c r="C14" s="102" t="s">
        <v>167</v>
      </c>
      <c r="D14" s="107" t="s">
        <v>81</v>
      </c>
      <c r="F14" s="59">
        <f>MATCH($D14,[2]Parametros!$B$2:$B$5,0)</f>
        <v>1</v>
      </c>
      <c r="R14" s="60"/>
    </row>
    <row r="15" spans="1:24" x14ac:dyDescent="0.25">
      <c r="C15" s="86"/>
      <c r="D15" s="86"/>
      <c r="E15" s="86" t="s">
        <v>168</v>
      </c>
      <c r="F15" s="86" t="s">
        <v>169</v>
      </c>
      <c r="G15" s="86"/>
      <c r="H15" s="86"/>
      <c r="I15" s="86"/>
      <c r="J15" s="86"/>
      <c r="N15">
        <v>3</v>
      </c>
      <c r="P15" s="80"/>
      <c r="Q15" s="60"/>
      <c r="R15" s="60"/>
    </row>
    <row r="16" spans="1:24" ht="90" x14ac:dyDescent="0.25">
      <c r="C16" s="145" t="s">
        <v>170</v>
      </c>
      <c r="D16" s="103" t="s">
        <v>171</v>
      </c>
      <c r="E16" s="80">
        <f>F17+1</f>
        <v>14</v>
      </c>
      <c r="F16" s="80">
        <v>25</v>
      </c>
      <c r="J16" s="104" t="s">
        <v>172</v>
      </c>
      <c r="R16" s="60"/>
    </row>
    <row r="17" spans="3:20" ht="90" x14ac:dyDescent="0.25">
      <c r="C17" s="145"/>
      <c r="D17" s="95" t="s">
        <v>173</v>
      </c>
      <c r="E17">
        <f>F18+1</f>
        <v>9</v>
      </c>
      <c r="F17">
        <f>E17+4</f>
        <v>13</v>
      </c>
      <c r="J17" s="104" t="s">
        <v>174</v>
      </c>
      <c r="M17" s="83" t="s">
        <v>153</v>
      </c>
      <c r="N17" s="83" t="s">
        <v>39</v>
      </c>
      <c r="O17" s="83" t="s">
        <v>154</v>
      </c>
      <c r="P17" s="83" t="s">
        <v>103</v>
      </c>
      <c r="Q17" s="84" t="s">
        <v>155</v>
      </c>
    </row>
    <row r="18" spans="3:20" ht="105" x14ac:dyDescent="0.25">
      <c r="C18" s="145"/>
      <c r="D18" s="94" t="s">
        <v>175</v>
      </c>
      <c r="E18">
        <f>F19+1</f>
        <v>4</v>
      </c>
      <c r="F18">
        <f>E18+4</f>
        <v>8</v>
      </c>
      <c r="J18" s="104" t="s">
        <v>176</v>
      </c>
      <c r="Q18" s="60"/>
      <c r="R18" s="60"/>
      <c r="S18" s="60"/>
      <c r="T18" s="60"/>
    </row>
    <row r="19" spans="3:20" ht="75" x14ac:dyDescent="0.25">
      <c r="C19" s="145"/>
      <c r="D19" s="105" t="s">
        <v>177</v>
      </c>
      <c r="E19">
        <v>1</v>
      </c>
      <c r="F19">
        <f xml:space="preserve"> INDEX(Parametros!$C$2:$C$5,MATCH($D14,Parametros!$B$2:$B$5,0))</f>
        <v>3</v>
      </c>
      <c r="J19" s="106" t="s">
        <v>178</v>
      </c>
      <c r="Q19" s="60"/>
      <c r="R19" s="60"/>
      <c r="S19" s="60"/>
      <c r="T19" s="60"/>
    </row>
    <row r="20" spans="3:20" x14ac:dyDescent="0.25">
      <c r="H20" s="60"/>
    </row>
    <row r="21" spans="3:20" x14ac:dyDescent="0.25">
      <c r="H21" s="60"/>
    </row>
    <row r="27" spans="3:20" x14ac:dyDescent="0.25">
      <c r="Q27" s="65"/>
      <c r="R27" s="65"/>
      <c r="S27" s="65"/>
      <c r="T27" s="65"/>
    </row>
    <row r="32" spans="3:20" x14ac:dyDescent="0.25">
      <c r="C32" s="80" t="s">
        <v>179</v>
      </c>
    </row>
  </sheetData>
  <mergeCells count="4">
    <mergeCell ref="E4:I4"/>
    <mergeCell ref="K6:K10"/>
    <mergeCell ref="B7:B11"/>
    <mergeCell ref="C16:C19"/>
  </mergeCells>
  <pageMargins left="0.511811024" right="0.511811024" top="0.78740157499999996" bottom="0.78740157499999996" header="0.31496062000000002" footer="0.31496062000000002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Parametros!$B$2:$B$5</xm:f>
          </x14:formula1>
          <xm:sqref>D14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Gestão de Risco</vt:lpstr>
      <vt:lpstr>Parametros</vt:lpstr>
      <vt:lpstr>Perfil-Riscos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A. PACHECO</dc:creator>
  <cp:lastModifiedBy>PAULO A. PACHECO</cp:lastModifiedBy>
  <cp:lastPrinted>2019-12-02T12:50:26Z</cp:lastPrinted>
  <dcterms:created xsi:type="dcterms:W3CDTF">2019-11-07T18:40:33Z</dcterms:created>
  <dcterms:modified xsi:type="dcterms:W3CDTF">2019-12-03T15:00:26Z</dcterms:modified>
</cp:coreProperties>
</file>